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diagrams/layout1.xml" ContentType="application/vnd.openxmlformats-officedocument.drawingml.diagramLayout+xml"/>
  <Override PartName="/xl/diagrams/quickStyle1.xml" ContentType="application/vnd.openxmlformats-officedocument.drawingml.diagramStyl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iagrams/data1.xml" ContentType="application/vnd.openxmlformats-officedocument.drawingml.diagramData+xml"/>
  <Override PartName="/xl/diagrams/colors1.xml" ContentType="application/vnd.openxmlformats-officedocument.drawingml.diagramColor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0" yWindow="0" windowWidth="3885" windowHeight="2055" tabRatio="796" firstSheet="7" activeTab="16"/>
  </bookViews>
  <sheets>
    <sheet name="Data" sheetId="24" r:id="rId1"/>
    <sheet name="Papertoken &amp; Form - 101" sheetId="22" r:id="rId2"/>
    <sheet name="APTC-47" sheetId="8" r:id="rId3"/>
    <sheet name="Worksheet" sheetId="35" r:id="rId4"/>
    <sheet name="Inner" sheetId="45" r:id="rId5"/>
    <sheet name="Budget" sheetId="9" r:id="rId6"/>
    <sheet name="Proceedings" sheetId="32" r:id="rId7"/>
    <sheet name="Annexure - l &amp; ll" sheetId="23" r:id="rId8"/>
    <sheet name="Papertoken &amp; Form - 101 (2)" sheetId="36" r:id="rId9"/>
    <sheet name="APTC-47 (2)" sheetId="39" r:id="rId10"/>
    <sheet name="Worksheet (2)" sheetId="46" r:id="rId11"/>
    <sheet name="Inner (2)" sheetId="47" r:id="rId12"/>
    <sheet name="Budget (2)" sheetId="41" r:id="rId13"/>
    <sheet name="Proceedings (2)" sheetId="42" state="hidden" r:id="rId14"/>
    <sheet name="CPS" sheetId="49" r:id="rId15"/>
    <sheet name="Annexure - l &amp; ll (3)" sheetId="48" r:id="rId16"/>
    <sheet name="ANNEXURE" sheetId="50" r:id="rId17"/>
  </sheets>
  <definedNames>
    <definedName name="_xlnm._FilterDatabase" localSheetId="7" hidden="1">'Annexure - l &amp; ll'!#REF!</definedName>
    <definedName name="_xlnm._FilterDatabase" localSheetId="15" hidden="1">'Annexure - l &amp; ll (3)'!#REF!</definedName>
    <definedName name="_xlnm._FilterDatabase" localSheetId="14" hidden="1">CPS!#REF!</definedName>
    <definedName name="_xlnm._FilterDatabase" localSheetId="4" hidden="1">Inner!#REF!</definedName>
    <definedName name="_xlnm._FilterDatabase" localSheetId="11" hidden="1">'Inner (2)'!#REF!</definedName>
    <definedName name="_xlnm._FilterDatabase" localSheetId="3" hidden="1">Worksheet!$A$2:$A$35</definedName>
    <definedName name="_xlnm._FilterDatabase" localSheetId="10" hidden="1">'Worksheet (2)'!$A$2:$A$35</definedName>
    <definedName name="_xlnm.Print_Area" localSheetId="7">'Annexure - l &amp; ll'!$A$1:$O$44</definedName>
    <definedName name="_xlnm.Print_Area" localSheetId="1">'Papertoken &amp; Form - 101'!$A$1:$W$53</definedName>
    <definedName name="_xlnm.Print_Area" localSheetId="8">'Papertoken &amp; Form - 101 (2)'!$A$1:$W$53</definedName>
    <definedName name="_xlnm.Print_Area" localSheetId="3">Worksheet!$A$2:$K$35</definedName>
    <definedName name="_xlnm.Print_Area" localSheetId="10">'Worksheet (2)'!$A$2:$K$35</definedName>
  </definedNames>
  <calcPr calcId="125725"/>
</workbook>
</file>

<file path=xl/calcChain.xml><?xml version="1.0" encoding="utf-8"?>
<calcChain xmlns="http://schemas.openxmlformats.org/spreadsheetml/2006/main">
  <c r="J23" i="50"/>
  <c r="J22"/>
  <c r="J21"/>
  <c r="J20"/>
  <c r="J19"/>
  <c r="J18"/>
  <c r="J17"/>
  <c r="I23"/>
  <c r="I22"/>
  <c r="I21"/>
  <c r="I20"/>
  <c r="I19"/>
  <c r="I18"/>
  <c r="I17"/>
  <c r="I16"/>
  <c r="I15"/>
  <c r="I14"/>
  <c r="I13"/>
  <c r="I12"/>
  <c r="I11"/>
  <c r="I10"/>
  <c r="H23"/>
  <c r="H22"/>
  <c r="H21"/>
  <c r="H20"/>
  <c r="H19"/>
  <c r="H18"/>
  <c r="H17"/>
  <c r="H16"/>
  <c r="H15"/>
  <c r="H14"/>
  <c r="H13"/>
  <c r="H12"/>
  <c r="H11"/>
  <c r="H10"/>
  <c r="H9"/>
  <c r="I9"/>
  <c r="C8" i="46"/>
  <c r="D27" i="35"/>
  <c r="D26"/>
  <c r="D25"/>
  <c r="D24"/>
  <c r="D23"/>
  <c r="D22"/>
  <c r="D21"/>
  <c r="D20"/>
  <c r="D19"/>
  <c r="D18"/>
  <c r="D17"/>
  <c r="D16"/>
  <c r="D15"/>
  <c r="Q15" i="47"/>
  <c r="Q14"/>
  <c r="C15"/>
  <c r="C14"/>
  <c r="C9"/>
  <c r="C8"/>
  <c r="C9" i="45"/>
  <c r="D15"/>
  <c r="D14"/>
  <c r="C8" i="35"/>
  <c r="B40" i="32"/>
  <c r="I40"/>
  <c r="I39"/>
  <c r="B28"/>
  <c r="B20"/>
  <c r="D7"/>
  <c r="B2"/>
  <c r="B1"/>
  <c r="D9" i="50" l="1"/>
  <c r="D10"/>
  <c r="G23"/>
  <c r="F23"/>
  <c r="E23"/>
  <c r="D23"/>
  <c r="C23"/>
  <c r="G22"/>
  <c r="F22"/>
  <c r="E22"/>
  <c r="D22"/>
  <c r="C22"/>
  <c r="G21"/>
  <c r="F21"/>
  <c r="E21"/>
  <c r="D21"/>
  <c r="C21"/>
  <c r="G20"/>
  <c r="F20"/>
  <c r="E20"/>
  <c r="D20"/>
  <c r="C20"/>
  <c r="G19"/>
  <c r="F19"/>
  <c r="E19"/>
  <c r="D19"/>
  <c r="C19"/>
  <c r="G18"/>
  <c r="F18"/>
  <c r="E18"/>
  <c r="D18"/>
  <c r="C18"/>
  <c r="G17"/>
  <c r="F17"/>
  <c r="E17"/>
  <c r="D17"/>
  <c r="C17"/>
  <c r="G16"/>
  <c r="F16"/>
  <c r="J16" s="1"/>
  <c r="E16"/>
  <c r="D16"/>
  <c r="C16"/>
  <c r="C9"/>
  <c r="D14" i="35"/>
  <c r="D13"/>
  <c r="D12"/>
  <c r="D11"/>
  <c r="G15" i="50"/>
  <c r="G14"/>
  <c r="G13"/>
  <c r="G12"/>
  <c r="G11"/>
  <c r="G10"/>
  <c r="G9"/>
  <c r="F15"/>
  <c r="J15" s="1"/>
  <c r="F14"/>
  <c r="J14" s="1"/>
  <c r="F13"/>
  <c r="J13" s="1"/>
  <c r="F12"/>
  <c r="J12" s="1"/>
  <c r="F11"/>
  <c r="J11" s="1"/>
  <c r="F10"/>
  <c r="J10" s="1"/>
  <c r="E15"/>
  <c r="E14"/>
  <c r="E13"/>
  <c r="E12"/>
  <c r="E11"/>
  <c r="E10"/>
  <c r="E9"/>
  <c r="D15"/>
  <c r="D14"/>
  <c r="D13"/>
  <c r="D12"/>
  <c r="D11"/>
  <c r="C15"/>
  <c r="C14"/>
  <c r="C13"/>
  <c r="C12"/>
  <c r="C11"/>
  <c r="C10"/>
  <c r="F9"/>
  <c r="J9" s="1"/>
  <c r="E5"/>
  <c r="E4"/>
  <c r="B4"/>
  <c r="H3"/>
  <c r="D10" i="35"/>
  <c r="D9"/>
  <c r="D8"/>
  <c r="B1" i="8"/>
  <c r="A1" i="45" s="1"/>
  <c r="B1" i="39"/>
  <c r="A1" i="47" s="1"/>
  <c r="A2" i="46"/>
  <c r="A2" i="35"/>
  <c r="A3"/>
  <c r="A28"/>
  <c r="A28" i="46"/>
  <c r="F22" i="49"/>
  <c r="F47" s="1"/>
  <c r="F21"/>
  <c r="F46" s="1"/>
  <c r="H34" i="46"/>
  <c r="H33"/>
  <c r="R15" i="45"/>
  <c r="H30" i="8"/>
  <c r="AL15" i="24"/>
  <c r="AL16"/>
  <c r="AL17"/>
  <c r="AL18"/>
  <c r="AL19"/>
  <c r="AL20"/>
  <c r="AL21"/>
  <c r="AL22"/>
  <c r="AL23"/>
  <c r="AL24"/>
  <c r="AL25"/>
  <c r="AL26"/>
  <c r="AL27"/>
  <c r="AL28"/>
  <c r="AL29"/>
  <c r="AL30"/>
  <c r="AL31"/>
  <c r="AL32"/>
  <c r="AL33"/>
  <c r="AL14"/>
  <c r="B12" i="49"/>
  <c r="B37" s="1"/>
  <c r="B11" i="23"/>
  <c r="D13" i="49"/>
  <c r="D38" s="1"/>
  <c r="E11" i="23"/>
  <c r="D12" i="49"/>
  <c r="D37" s="1"/>
  <c r="C12"/>
  <c r="C37" s="1"/>
  <c r="F4"/>
  <c r="F29" s="1"/>
  <c r="C4"/>
  <c r="C29" s="1"/>
  <c r="B33" i="48"/>
  <c r="I11"/>
  <c r="E11"/>
  <c r="B11"/>
  <c r="F27" i="46"/>
  <c r="F26"/>
  <c r="F25"/>
  <c r="F24"/>
  <c r="F23"/>
  <c r="F22"/>
  <c r="F21"/>
  <c r="F20"/>
  <c r="F19"/>
  <c r="F18"/>
  <c r="F17"/>
  <c r="F16"/>
  <c r="F15"/>
  <c r="F14"/>
  <c r="F13"/>
  <c r="F12"/>
  <c r="F11"/>
  <c r="F10"/>
  <c r="F9"/>
  <c r="F8"/>
  <c r="G27" i="35"/>
  <c r="G26"/>
  <c r="G25"/>
  <c r="G24"/>
  <c r="G23"/>
  <c r="G22"/>
  <c r="G21"/>
  <c r="G20"/>
  <c r="G19"/>
  <c r="G18"/>
  <c r="G17"/>
  <c r="G16"/>
  <c r="G15"/>
  <c r="G14"/>
  <c r="G13"/>
  <c r="G12"/>
  <c r="G11"/>
  <c r="G10"/>
  <c r="G9"/>
  <c r="G8"/>
  <c r="AN33" i="24"/>
  <c r="H27" i="35" s="1"/>
  <c r="AN16" i="24"/>
  <c r="H10" i="35" s="1"/>
  <c r="J10" s="1"/>
  <c r="AN17" i="24"/>
  <c r="H11" i="35" s="1"/>
  <c r="AN18" i="24"/>
  <c r="H12" i="35" s="1"/>
  <c r="AN19" i="24"/>
  <c r="H13" i="35" s="1"/>
  <c r="AN20" i="24"/>
  <c r="H14" i="35" s="1"/>
  <c r="AN21" i="24"/>
  <c r="H15" i="35" s="1"/>
  <c r="AN22" i="24"/>
  <c r="H16" i="35" s="1"/>
  <c r="AN23" i="24"/>
  <c r="H17" i="35" s="1"/>
  <c r="AN24" i="24"/>
  <c r="H18" i="35" s="1"/>
  <c r="J18" s="1"/>
  <c r="AN25" i="24"/>
  <c r="H19" i="35" s="1"/>
  <c r="AN26" i="24"/>
  <c r="H20" i="35" s="1"/>
  <c r="AN27" i="24"/>
  <c r="H21" i="35" s="1"/>
  <c r="AN28" i="24"/>
  <c r="H22" i="35" s="1"/>
  <c r="AN29" i="24"/>
  <c r="H23" i="35" s="1"/>
  <c r="AN30" i="24"/>
  <c r="H24" i="35" s="1"/>
  <c r="AN31" i="24"/>
  <c r="H25" i="35" s="1"/>
  <c r="AN32" i="24"/>
  <c r="H26" i="35" s="1"/>
  <c r="J26" s="1"/>
  <c r="AN15" i="24"/>
  <c r="H9" i="35" s="1"/>
  <c r="J9" s="1"/>
  <c r="AN14" i="24"/>
  <c r="H8" i="35" s="1"/>
  <c r="J8" s="1"/>
  <c r="F30" i="39"/>
  <c r="L10" i="36"/>
  <c r="K10"/>
  <c r="J10"/>
  <c r="H10"/>
  <c r="G10"/>
  <c r="O8"/>
  <c r="N8"/>
  <c r="M8"/>
  <c r="K8"/>
  <c r="J8"/>
  <c r="H8"/>
  <c r="G8"/>
  <c r="F8"/>
  <c r="E8"/>
  <c r="S12" s="1"/>
  <c r="P6" i="47"/>
  <c r="O6"/>
  <c r="C5"/>
  <c r="C4"/>
  <c r="B4"/>
  <c r="AE16" i="24"/>
  <c r="AJ16" s="1"/>
  <c r="AE17"/>
  <c r="AJ17" s="1"/>
  <c r="AE18"/>
  <c r="AJ18" s="1"/>
  <c r="AE19"/>
  <c r="AJ19" s="1"/>
  <c r="AE20"/>
  <c r="AJ20" s="1"/>
  <c r="AE21"/>
  <c r="AJ21" s="1"/>
  <c r="AE22"/>
  <c r="AJ22" s="1"/>
  <c r="AE23"/>
  <c r="AJ23" s="1"/>
  <c r="AE24"/>
  <c r="AJ24" s="1"/>
  <c r="AE25"/>
  <c r="AJ25" s="1"/>
  <c r="AE26"/>
  <c r="AJ26" s="1"/>
  <c r="AE27"/>
  <c r="AJ27" s="1"/>
  <c r="AE28"/>
  <c r="AJ28" s="1"/>
  <c r="AE29"/>
  <c r="AJ29" s="1"/>
  <c r="AE30"/>
  <c r="AJ30" s="1"/>
  <c r="AE31"/>
  <c r="AJ31" s="1"/>
  <c r="AE32"/>
  <c r="AJ32" s="1"/>
  <c r="AE33"/>
  <c r="AJ33" s="1"/>
  <c r="AE15"/>
  <c r="AJ15" s="1"/>
  <c r="AB16"/>
  <c r="AF29" s="1"/>
  <c r="AE14"/>
  <c r="AJ14" s="1"/>
  <c r="AC15"/>
  <c r="A35" i="46"/>
  <c r="A34"/>
  <c r="A33"/>
  <c r="A32"/>
  <c r="A31"/>
  <c r="A30"/>
  <c r="A29"/>
  <c r="E27"/>
  <c r="D27"/>
  <c r="A27" s="1"/>
  <c r="C27"/>
  <c r="B27"/>
  <c r="E26"/>
  <c r="D26"/>
  <c r="A26" s="1"/>
  <c r="C26"/>
  <c r="B26"/>
  <c r="E25"/>
  <c r="D25"/>
  <c r="A25" s="1"/>
  <c r="C25"/>
  <c r="B25"/>
  <c r="E24"/>
  <c r="D24"/>
  <c r="A24" s="1"/>
  <c r="C24"/>
  <c r="B24"/>
  <c r="E23"/>
  <c r="D23"/>
  <c r="A23" s="1"/>
  <c r="C23"/>
  <c r="B23"/>
  <c r="E22"/>
  <c r="D22"/>
  <c r="A22" s="1"/>
  <c r="C22"/>
  <c r="B22"/>
  <c r="E21"/>
  <c r="D21"/>
  <c r="A21" s="1"/>
  <c r="C21"/>
  <c r="B21"/>
  <c r="E20"/>
  <c r="D20"/>
  <c r="A20" s="1"/>
  <c r="C20"/>
  <c r="B20"/>
  <c r="E19"/>
  <c r="D19"/>
  <c r="A19" s="1"/>
  <c r="C19"/>
  <c r="B19"/>
  <c r="E18"/>
  <c r="D18"/>
  <c r="A18" s="1"/>
  <c r="C18"/>
  <c r="B18"/>
  <c r="E17"/>
  <c r="D17"/>
  <c r="A17" s="1"/>
  <c r="C17"/>
  <c r="B17"/>
  <c r="E16"/>
  <c r="D16"/>
  <c r="A16" s="1"/>
  <c r="C16"/>
  <c r="B16"/>
  <c r="E15"/>
  <c r="D15"/>
  <c r="A15" s="1"/>
  <c r="C15"/>
  <c r="B15"/>
  <c r="E14"/>
  <c r="D14"/>
  <c r="A14" s="1"/>
  <c r="C14"/>
  <c r="B14"/>
  <c r="E13"/>
  <c r="D13"/>
  <c r="A13" s="1"/>
  <c r="C13"/>
  <c r="B13"/>
  <c r="E12"/>
  <c r="D12"/>
  <c r="A12" s="1"/>
  <c r="C12"/>
  <c r="B12"/>
  <c r="E11"/>
  <c r="D11"/>
  <c r="A11" s="1"/>
  <c r="C11"/>
  <c r="B11"/>
  <c r="E10"/>
  <c r="D10"/>
  <c r="A10" s="1"/>
  <c r="C10"/>
  <c r="B10"/>
  <c r="E9"/>
  <c r="D9"/>
  <c r="A9" s="1"/>
  <c r="C9"/>
  <c r="B9"/>
  <c r="E8"/>
  <c r="D8"/>
  <c r="A8" s="1"/>
  <c r="B8"/>
  <c r="B6"/>
  <c r="A6"/>
  <c r="I5"/>
  <c r="B5"/>
  <c r="A5"/>
  <c r="B4"/>
  <c r="A4"/>
  <c r="A3"/>
  <c r="R14" i="45"/>
  <c r="C5"/>
  <c r="C4"/>
  <c r="B4"/>
  <c r="A4" i="35"/>
  <c r="A5"/>
  <c r="A6"/>
  <c r="A29"/>
  <c r="A30"/>
  <c r="A31"/>
  <c r="A32"/>
  <c r="A33"/>
  <c r="A34"/>
  <c r="A35"/>
  <c r="F9"/>
  <c r="F10"/>
  <c r="F11"/>
  <c r="F12"/>
  <c r="F13"/>
  <c r="F14"/>
  <c r="F15"/>
  <c r="F16"/>
  <c r="F17"/>
  <c r="F18"/>
  <c r="F19"/>
  <c r="F20"/>
  <c r="F21"/>
  <c r="F22"/>
  <c r="F23"/>
  <c r="F24"/>
  <c r="F25"/>
  <c r="F26"/>
  <c r="F27"/>
  <c r="E9"/>
  <c r="A9" s="1"/>
  <c r="E10"/>
  <c r="A10" s="1"/>
  <c r="E11"/>
  <c r="A11" s="1"/>
  <c r="E12"/>
  <c r="A12" s="1"/>
  <c r="E13"/>
  <c r="A13" s="1"/>
  <c r="E14"/>
  <c r="A14" s="1"/>
  <c r="E15"/>
  <c r="A15" s="1"/>
  <c r="E16"/>
  <c r="A16" s="1"/>
  <c r="E17"/>
  <c r="A17" s="1"/>
  <c r="E18"/>
  <c r="A18" s="1"/>
  <c r="E19"/>
  <c r="A19" s="1"/>
  <c r="E20"/>
  <c r="A20" s="1"/>
  <c r="E21"/>
  <c r="A21" s="1"/>
  <c r="E22"/>
  <c r="A22" s="1"/>
  <c r="E23"/>
  <c r="A23" s="1"/>
  <c r="E24"/>
  <c r="A24" s="1"/>
  <c r="E25"/>
  <c r="A25" s="1"/>
  <c r="E26"/>
  <c r="A26" s="1"/>
  <c r="E27"/>
  <c r="A27" s="1"/>
  <c r="C17"/>
  <c r="C18"/>
  <c r="C19"/>
  <c r="C20"/>
  <c r="C21"/>
  <c r="C22"/>
  <c r="C23"/>
  <c r="C24"/>
  <c r="C25"/>
  <c r="C26"/>
  <c r="C27"/>
  <c r="C16"/>
  <c r="C14"/>
  <c r="C15"/>
  <c r="C13"/>
  <c r="C12"/>
  <c r="C11"/>
  <c r="C10"/>
  <c r="C9"/>
  <c r="F8"/>
  <c r="E8"/>
  <c r="A7" s="1"/>
  <c r="B9"/>
  <c r="B10"/>
  <c r="B11"/>
  <c r="B12"/>
  <c r="B13"/>
  <c r="B14"/>
  <c r="B15"/>
  <c r="B16"/>
  <c r="B17"/>
  <c r="B18"/>
  <c r="B19"/>
  <c r="B20"/>
  <c r="B21"/>
  <c r="B22"/>
  <c r="B23"/>
  <c r="B24"/>
  <c r="B25"/>
  <c r="B26"/>
  <c r="B27"/>
  <c r="B8"/>
  <c r="H34"/>
  <c r="H33"/>
  <c r="B6"/>
  <c r="B5"/>
  <c r="I5"/>
  <c r="B4"/>
  <c r="B2" i="42"/>
  <c r="B1"/>
  <c r="C32" i="41"/>
  <c r="T41" i="39"/>
  <c r="H43" s="1"/>
  <c r="L13" i="36" s="1"/>
  <c r="B2" i="39"/>
  <c r="Q7" i="36"/>
  <c r="A37" s="1"/>
  <c r="H7"/>
  <c r="G7"/>
  <c r="F7"/>
  <c r="E7"/>
  <c r="Q6"/>
  <c r="E6"/>
  <c r="E33" s="1"/>
  <c r="O5"/>
  <c r="N32" s="1"/>
  <c r="N5"/>
  <c r="M32" s="1"/>
  <c r="M5"/>
  <c r="L32" s="1"/>
  <c r="L5"/>
  <c r="K32" s="1"/>
  <c r="K5"/>
  <c r="J32" s="1"/>
  <c r="J5"/>
  <c r="I32" s="1"/>
  <c r="I5"/>
  <c r="H32" s="1"/>
  <c r="H5"/>
  <c r="G32" s="1"/>
  <c r="G5"/>
  <c r="F32" s="1"/>
  <c r="F5"/>
  <c r="E32" s="1"/>
  <c r="E5"/>
  <c r="D32" s="1"/>
  <c r="E4"/>
  <c r="S33" s="1"/>
  <c r="I11" i="23"/>
  <c r="B33"/>
  <c r="C32" i="9"/>
  <c r="B2" i="8"/>
  <c r="E4" i="22"/>
  <c r="S33" s="1"/>
  <c r="E5"/>
  <c r="F9" i="39" s="1"/>
  <c r="F5" i="22"/>
  <c r="G9" i="39" s="1"/>
  <c r="G5" i="22"/>
  <c r="H9" i="39" s="1"/>
  <c r="H5" i="22"/>
  <c r="I9" i="39" s="1"/>
  <c r="I5" i="22"/>
  <c r="J9" i="39" s="1"/>
  <c r="J5" i="22"/>
  <c r="K9" i="39" s="1"/>
  <c r="K5" i="22"/>
  <c r="L9" i="39" s="1"/>
  <c r="L5" i="22"/>
  <c r="M9" i="39" s="1"/>
  <c r="M5" i="22"/>
  <c r="N9" i="39" s="1"/>
  <c r="N5" i="22"/>
  <c r="O9" i="39" s="1"/>
  <c r="O5" i="22"/>
  <c r="P9" i="39" s="1"/>
  <c r="E6" i="22"/>
  <c r="F10" i="39" s="1"/>
  <c r="Q6" i="22"/>
  <c r="E7" i="48" s="1"/>
  <c r="E30" s="1"/>
  <c r="E7" i="22"/>
  <c r="F11" i="8" s="1"/>
  <c r="F7" i="22"/>
  <c r="G11" i="39" s="1"/>
  <c r="G7" i="22"/>
  <c r="H11" i="39" s="1"/>
  <c r="H7" i="22"/>
  <c r="I11" i="39" s="1"/>
  <c r="Q7" i="22"/>
  <c r="E8" i="48" s="1"/>
  <c r="E8" i="22"/>
  <c r="F8"/>
  <c r="G8"/>
  <c r="H8"/>
  <c r="J8"/>
  <c r="K8"/>
  <c r="M8"/>
  <c r="N8"/>
  <c r="O8"/>
  <c r="G10"/>
  <c r="H10"/>
  <c r="J10"/>
  <c r="K10"/>
  <c r="L10"/>
  <c r="U12"/>
  <c r="F3"/>
  <c r="G3" i="36"/>
  <c r="U32" s="1"/>
  <c r="H5" i="24"/>
  <c r="H3" i="22" s="1"/>
  <c r="V32" s="1"/>
  <c r="AE6" i="24"/>
  <c r="A7" i="46" l="1"/>
  <c r="AF19" i="24"/>
  <c r="AF30"/>
  <c r="AK30" s="1"/>
  <c r="G24" i="46" s="1"/>
  <c r="AF22" i="24"/>
  <c r="AG22" s="1"/>
  <c r="AH22" s="1"/>
  <c r="H16" i="46" s="1"/>
  <c r="I16" s="1"/>
  <c r="J16" s="1"/>
  <c r="AF14" i="24"/>
  <c r="AK14" s="1"/>
  <c r="G8" i="46" s="1"/>
  <c r="AF27" i="24"/>
  <c r="AK27" s="1"/>
  <c r="G21" i="46" s="1"/>
  <c r="E6" i="48"/>
  <c r="E29" s="1"/>
  <c r="AG14" i="24"/>
  <c r="AH14" s="1"/>
  <c r="H8" i="46" s="1"/>
  <c r="I8" s="1"/>
  <c r="J8" s="1"/>
  <c r="G28" i="35"/>
  <c r="I4" i="45" s="1"/>
  <c r="J4" s="1"/>
  <c r="J6" s="1"/>
  <c r="AK29" i="24"/>
  <c r="G23" i="46" s="1"/>
  <c r="AG29" i="24"/>
  <c r="AH29" s="1"/>
  <c r="H23" i="46" s="1"/>
  <c r="I23" s="1"/>
  <c r="J23" s="1"/>
  <c r="AF17" i="24"/>
  <c r="AF18"/>
  <c r="AG18" s="1"/>
  <c r="AH18" s="1"/>
  <c r="H12" i="46" s="1"/>
  <c r="I12" s="1"/>
  <c r="J12" s="1"/>
  <c r="AF26" i="24"/>
  <c r="AK26" s="1"/>
  <c r="G20" i="46" s="1"/>
  <c r="AF15" i="24"/>
  <c r="AF23"/>
  <c r="AK23" s="1"/>
  <c r="G17" i="46" s="1"/>
  <c r="AF31" i="24"/>
  <c r="AK31" s="1"/>
  <c r="G25" i="46" s="1"/>
  <c r="H28" i="35"/>
  <c r="O4" i="45" s="1"/>
  <c r="P4" s="1"/>
  <c r="AF20" i="24"/>
  <c r="AK20" s="1"/>
  <c r="G14" i="46" s="1"/>
  <c r="AF28" i="24"/>
  <c r="AK28" s="1"/>
  <c r="G22" i="46" s="1"/>
  <c r="AF25" i="24"/>
  <c r="AF33"/>
  <c r="AF16"/>
  <c r="AF24"/>
  <c r="AF32"/>
  <c r="AF21"/>
  <c r="G3" i="22"/>
  <c r="H7" i="8" s="1"/>
  <c r="M9"/>
  <c r="O9"/>
  <c r="AL34" i="24"/>
  <c r="F12" i="49" s="1"/>
  <c r="F37" s="1"/>
  <c r="E32" i="22"/>
  <c r="E6" i="23"/>
  <c r="E29" s="1"/>
  <c r="A8" i="35"/>
  <c r="L9" i="8"/>
  <c r="H9"/>
  <c r="N32" i="22"/>
  <c r="D32"/>
  <c r="Q10" i="39"/>
  <c r="K32" i="22"/>
  <c r="K9" i="8"/>
  <c r="Q11"/>
  <c r="I32" i="22"/>
  <c r="E33"/>
  <c r="H7" i="39"/>
  <c r="L32" i="22"/>
  <c r="F32"/>
  <c r="E7" i="23"/>
  <c r="E30" s="1"/>
  <c r="F9" i="8"/>
  <c r="F3" i="36"/>
  <c r="T32" s="1"/>
  <c r="T32" i="22"/>
  <c r="G7" i="8"/>
  <c r="F10"/>
  <c r="H11"/>
  <c r="M32" i="22"/>
  <c r="A37"/>
  <c r="P9" i="8"/>
  <c r="J9"/>
  <c r="G9"/>
  <c r="Q10"/>
  <c r="H32" i="22"/>
  <c r="F11" i="39"/>
  <c r="J32" i="22"/>
  <c r="I9" i="8"/>
  <c r="N9"/>
  <c r="G32" i="22"/>
  <c r="F5" i="49"/>
  <c r="F30" s="1"/>
  <c r="E5" i="48"/>
  <c r="E28" s="1"/>
  <c r="AE7" i="24"/>
  <c r="C5" i="49" s="1"/>
  <c r="C30" s="1"/>
  <c r="J14" i="35"/>
  <c r="J22"/>
  <c r="E5" i="23"/>
  <c r="E28" s="1"/>
  <c r="H3" i="36"/>
  <c r="V32" s="1"/>
  <c r="E3"/>
  <c r="S32" s="1"/>
  <c r="E3" i="22"/>
  <c r="J12" i="35"/>
  <c r="J15"/>
  <c r="J17"/>
  <c r="J20"/>
  <c r="J23"/>
  <c r="J25"/>
  <c r="J11"/>
  <c r="J13"/>
  <c r="J16"/>
  <c r="J19"/>
  <c r="J21"/>
  <c r="J24"/>
  <c r="J27"/>
  <c r="I7" i="39"/>
  <c r="I7" i="8"/>
  <c r="Q11" i="39"/>
  <c r="I11" i="8"/>
  <c r="G11"/>
  <c r="E8" i="23"/>
  <c r="G7" i="39"/>
  <c r="AG27" i="24" l="1"/>
  <c r="AH27" s="1"/>
  <c r="H21" i="46" s="1"/>
  <c r="I21" s="1"/>
  <c r="J21" s="1"/>
  <c r="AK19" i="24"/>
  <c r="G13" i="46" s="1"/>
  <c r="AG19" i="24"/>
  <c r="AH19" s="1"/>
  <c r="H13" i="46" s="1"/>
  <c r="I13" s="1"/>
  <c r="J13" s="1"/>
  <c r="AG30" i="24"/>
  <c r="AH30" s="1"/>
  <c r="H24" i="46" s="1"/>
  <c r="I24" s="1"/>
  <c r="J24" s="1"/>
  <c r="AK22" i="24"/>
  <c r="G16" i="46" s="1"/>
  <c r="AG23" i="24"/>
  <c r="AH23" s="1"/>
  <c r="H17" i="46" s="1"/>
  <c r="I17" s="1"/>
  <c r="J17" s="1"/>
  <c r="H37" i="8"/>
  <c r="H42" s="1"/>
  <c r="D13" i="22" s="1"/>
  <c r="I6" i="45"/>
  <c r="AG28" i="24"/>
  <c r="AH28" s="1"/>
  <c r="H22" i="46" s="1"/>
  <c r="I22" s="1"/>
  <c r="J22" s="1"/>
  <c r="AK18" i="24"/>
  <c r="G12" i="46" s="1"/>
  <c r="AK21" i="24"/>
  <c r="G15" i="46" s="1"/>
  <c r="AG21" i="24"/>
  <c r="AH21" s="1"/>
  <c r="H15" i="46" s="1"/>
  <c r="I15" s="1"/>
  <c r="J15" s="1"/>
  <c r="AG15" i="24"/>
  <c r="AH15" s="1"/>
  <c r="H9" i="46" s="1"/>
  <c r="I9" s="1"/>
  <c r="J9" s="1"/>
  <c r="AK15" i="24"/>
  <c r="G9" i="46" s="1"/>
  <c r="AK24" i="24"/>
  <c r="G18" i="46" s="1"/>
  <c r="AG24" i="24"/>
  <c r="AH24" s="1"/>
  <c r="H18" i="46" s="1"/>
  <c r="I18" s="1"/>
  <c r="J18" s="1"/>
  <c r="AG17" i="24"/>
  <c r="AH17" s="1"/>
  <c r="H11" i="46" s="1"/>
  <c r="I11" s="1"/>
  <c r="J11" s="1"/>
  <c r="AK17" i="24"/>
  <c r="G11" i="46" s="1"/>
  <c r="U32" i="22"/>
  <c r="AG20" i="24"/>
  <c r="AH20" s="1"/>
  <c r="H14" i="46" s="1"/>
  <c r="I14" s="1"/>
  <c r="J14" s="1"/>
  <c r="AG33" i="24"/>
  <c r="AH33" s="1"/>
  <c r="H27" i="46" s="1"/>
  <c r="I27" s="1"/>
  <c r="J27" s="1"/>
  <c r="AK33" i="24"/>
  <c r="G27" i="46" s="1"/>
  <c r="AK16" i="24"/>
  <c r="G10" i="46" s="1"/>
  <c r="AG16" i="24"/>
  <c r="AH16" s="1"/>
  <c r="H10" i="46" s="1"/>
  <c r="I10" s="1"/>
  <c r="J10" s="1"/>
  <c r="AK32" i="24"/>
  <c r="G26" i="46" s="1"/>
  <c r="AG32" i="24"/>
  <c r="AH32" s="1"/>
  <c r="H26" i="46" s="1"/>
  <c r="I26" s="1"/>
  <c r="J26" s="1"/>
  <c r="AK25" i="24"/>
  <c r="G19" i="46" s="1"/>
  <c r="AG25" i="24"/>
  <c r="AH25" s="1"/>
  <c r="H19" i="46" s="1"/>
  <c r="I19" s="1"/>
  <c r="J19" s="1"/>
  <c r="G12" i="49"/>
  <c r="G37" s="1"/>
  <c r="H37" s="1"/>
  <c r="H39" s="1"/>
  <c r="AG26" i="24"/>
  <c r="AH26" s="1"/>
  <c r="H20" i="46" s="1"/>
  <c r="I20" s="1"/>
  <c r="J20" s="1"/>
  <c r="AG31" i="24"/>
  <c r="AH31" s="1"/>
  <c r="H25" i="46" s="1"/>
  <c r="I25" s="1"/>
  <c r="J25" s="1"/>
  <c r="J28" i="35"/>
  <c r="F7" i="8"/>
  <c r="F7" i="39"/>
  <c r="S32" i="22"/>
  <c r="Q4" i="45"/>
  <c r="G39" i="49" l="1"/>
  <c r="H12"/>
  <c r="J28" i="46"/>
  <c r="I4" i="47" s="1"/>
  <c r="I6" s="1"/>
  <c r="O6" i="45"/>
  <c r="S4"/>
  <c r="T40" i="8" l="1"/>
  <c r="T41" s="1"/>
  <c r="H43" s="1"/>
  <c r="L13" i="22" s="1"/>
  <c r="Q13" s="1"/>
  <c r="O38" s="1"/>
  <c r="J4" i="47"/>
  <c r="H14" i="49"/>
  <c r="AO40" i="24" s="1"/>
  <c r="G14" i="49"/>
  <c r="P6" i="45"/>
  <c r="M11" i="23"/>
  <c r="H44" i="8" l="1"/>
  <c r="AO3" i="24" s="1"/>
  <c r="AO9" s="1"/>
  <c r="AP9" s="1"/>
  <c r="J6" i="47"/>
  <c r="Q4"/>
  <c r="AO44" i="24"/>
  <c r="AP44" s="1"/>
  <c r="AO49"/>
  <c r="AP49" s="1"/>
  <c r="AO45"/>
  <c r="AP45" s="1"/>
  <c r="AO48"/>
  <c r="AP48" s="1"/>
  <c r="AO47"/>
  <c r="AP47" s="1"/>
  <c r="AR47" s="1"/>
  <c r="AS47" s="1"/>
  <c r="AO46"/>
  <c r="AP46" s="1"/>
  <c r="AO43"/>
  <c r="AP43" s="1"/>
  <c r="Q6" i="45"/>
  <c r="AO13" i="24"/>
  <c r="AP13" s="1"/>
  <c r="AO11" l="1"/>
  <c r="AP11" s="1"/>
  <c r="AO12"/>
  <c r="AP12" s="1"/>
  <c r="AR12" s="1"/>
  <c r="AS12" s="1"/>
  <c r="AO10"/>
  <c r="AP10" s="1"/>
  <c r="AR10" s="1"/>
  <c r="AS10" s="1"/>
  <c r="AO8"/>
  <c r="AP8" s="1"/>
  <c r="AO7"/>
  <c r="AP7" s="1"/>
  <c r="AR7" s="1"/>
  <c r="F11" i="9"/>
  <c r="H37" i="39"/>
  <c r="H42" s="1"/>
  <c r="D13" i="36" s="1"/>
  <c r="Q13" s="1"/>
  <c r="O38" s="1"/>
  <c r="O9" i="47"/>
  <c r="Q6"/>
  <c r="S4"/>
  <c r="AR43" i="24"/>
  <c r="AR44"/>
  <c r="AR45"/>
  <c r="AR46"/>
  <c r="AS46" s="1"/>
  <c r="AS43"/>
  <c r="AS44"/>
  <c r="M12" i="23"/>
  <c r="L33" s="1"/>
  <c r="L34" s="1"/>
  <c r="S6" i="45"/>
  <c r="AS45" i="24"/>
  <c r="AR49"/>
  <c r="AS49" s="1"/>
  <c r="AR48"/>
  <c r="AS48" s="1"/>
  <c r="AR9"/>
  <c r="AS8"/>
  <c r="AR11"/>
  <c r="AS11" s="1"/>
  <c r="AR13" l="1"/>
  <c r="AS13" s="1"/>
  <c r="AR8"/>
  <c r="AS7"/>
  <c r="AS9"/>
  <c r="H44" i="39"/>
  <c r="F11" i="41" s="1"/>
  <c r="B32" i="32"/>
  <c r="O9" i="45"/>
  <c r="S6" i="47"/>
  <c r="M11" i="48"/>
  <c r="M12" s="1"/>
  <c r="L33" s="1"/>
  <c r="L34" s="1"/>
  <c r="AO50" i="24"/>
  <c r="AP40" s="1"/>
  <c r="B16" i="49" s="1"/>
  <c r="B41" s="1"/>
  <c r="AO14" i="24" l="1"/>
  <c r="AP3" s="1"/>
  <c r="B46" i="8" s="1"/>
  <c r="A14" i="23" s="1"/>
  <c r="A36" s="1"/>
  <c r="AO24" i="24"/>
  <c r="AO32" s="1"/>
  <c r="AP32" s="1"/>
  <c r="AR32" s="1"/>
  <c r="AS32" s="1"/>
  <c r="A14" i="22" l="1"/>
  <c r="A39" s="1"/>
  <c r="C12" i="9"/>
  <c r="AO33" i="24"/>
  <c r="AP33" s="1"/>
  <c r="AR33" s="1"/>
  <c r="AS33" s="1"/>
  <c r="AO31"/>
  <c r="AP31" s="1"/>
  <c r="AO29"/>
  <c r="AP29" s="1"/>
  <c r="AS29" s="1"/>
  <c r="AO28"/>
  <c r="AP28" s="1"/>
  <c r="AO30"/>
  <c r="AP30" s="1"/>
  <c r="AR30" s="1"/>
  <c r="AO34"/>
  <c r="AP34" s="1"/>
  <c r="AR31" l="1"/>
  <c r="AS31" s="1"/>
  <c r="AR34"/>
  <c r="AS34" s="1"/>
  <c r="AR29"/>
  <c r="AS30"/>
  <c r="AR28"/>
  <c r="AS28"/>
  <c r="AO35" l="1"/>
  <c r="AP24" s="1"/>
  <c r="B46" i="39" s="1"/>
  <c r="A14" i="48" s="1"/>
  <c r="A36" s="1"/>
  <c r="C14" i="36" l="1"/>
  <c r="D39" s="1"/>
  <c r="C12" i="41"/>
</calcChain>
</file>

<file path=xl/comments1.xml><?xml version="1.0" encoding="utf-8"?>
<comments xmlns="http://schemas.openxmlformats.org/spreadsheetml/2006/main">
  <authors>
    <author>Author</author>
  </authors>
  <commentList>
    <comment ref="AO3" authorId="0">
      <text>
        <r>
          <rPr>
            <b/>
            <sz val="8"/>
            <color indexed="81"/>
            <rFont val="Tahoma"/>
            <family val="2"/>
          </rPr>
          <t>Author:</t>
        </r>
        <r>
          <rPr>
            <sz val="8"/>
            <color indexed="81"/>
            <rFont val="Tahoma"/>
            <family val="2"/>
          </rPr>
          <t xml:space="preserve">
Substitute the number to the converted in to words</t>
        </r>
      </text>
    </comment>
    <comment ref="AO24" authorId="0">
      <text>
        <r>
          <rPr>
            <b/>
            <sz val="8"/>
            <color indexed="81"/>
            <rFont val="Tahoma"/>
            <family val="2"/>
          </rPr>
          <t>Author:</t>
        </r>
        <r>
          <rPr>
            <sz val="8"/>
            <color indexed="81"/>
            <rFont val="Tahoma"/>
            <family val="2"/>
          </rPr>
          <t xml:space="preserve">
Substitute the number to the converted in to words</t>
        </r>
      </text>
    </comment>
    <comment ref="AO40" authorId="0">
      <text>
        <r>
          <rPr>
            <b/>
            <sz val="8"/>
            <color indexed="81"/>
            <rFont val="Tahoma"/>
            <family val="2"/>
          </rPr>
          <t>Author:</t>
        </r>
        <r>
          <rPr>
            <sz val="8"/>
            <color indexed="81"/>
            <rFont val="Tahoma"/>
            <family val="2"/>
          </rPr>
          <t xml:space="preserve">
Substitute the number to the converted in to words</t>
        </r>
      </text>
    </comment>
  </commentList>
</comments>
</file>

<file path=xl/comments2.xml><?xml version="1.0" encoding="utf-8"?>
<comments xmlns="http://schemas.openxmlformats.org/spreadsheetml/2006/main">
  <authors>
    <author>Satish</author>
  </authors>
  <commentList>
    <comment ref="A2" authorId="0">
      <text>
        <r>
          <rPr>
            <b/>
            <sz val="11"/>
            <color indexed="12"/>
            <rFont val="Arial Black"/>
            <family val="2"/>
          </rPr>
          <t>APUS:</t>
        </r>
        <r>
          <rPr>
            <b/>
            <sz val="11"/>
            <color indexed="81"/>
            <rFont val="Arial Black"/>
            <family val="2"/>
          </rPr>
          <t xml:space="preserve">
</t>
        </r>
        <r>
          <rPr>
            <b/>
            <sz val="11"/>
            <color indexed="16"/>
            <rFont val="Arial Black"/>
            <family val="2"/>
          </rPr>
          <t>Before print please click here</t>
        </r>
        <r>
          <rPr>
            <b/>
            <sz val="11"/>
            <color indexed="81"/>
            <rFont val="Arial Black"/>
            <family val="2"/>
          </rPr>
          <t xml:space="preserve"> </t>
        </r>
        <r>
          <rPr>
            <b/>
            <u/>
            <sz val="11"/>
            <color indexed="10"/>
            <rFont val="Arial Black"/>
            <family val="2"/>
          </rPr>
          <t>"OK"</t>
        </r>
      </text>
    </comment>
  </commentList>
</comments>
</file>

<file path=xl/comments3.xml><?xml version="1.0" encoding="utf-8"?>
<comments xmlns="http://schemas.openxmlformats.org/spreadsheetml/2006/main">
  <authors>
    <author>Satish</author>
  </authors>
  <commentList>
    <comment ref="A2" authorId="0">
      <text>
        <r>
          <rPr>
            <b/>
            <sz val="11"/>
            <color indexed="12"/>
            <rFont val="Arial Black"/>
            <family val="2"/>
          </rPr>
          <t>APUS:</t>
        </r>
        <r>
          <rPr>
            <b/>
            <sz val="11"/>
            <color indexed="81"/>
            <rFont val="Arial Black"/>
            <family val="2"/>
          </rPr>
          <t xml:space="preserve">
</t>
        </r>
        <r>
          <rPr>
            <b/>
            <sz val="11"/>
            <color indexed="16"/>
            <rFont val="Arial Black"/>
            <family val="2"/>
          </rPr>
          <t>Before print please click here</t>
        </r>
        <r>
          <rPr>
            <b/>
            <sz val="11"/>
            <color indexed="81"/>
            <rFont val="Arial Black"/>
            <family val="2"/>
          </rPr>
          <t xml:space="preserve"> </t>
        </r>
        <r>
          <rPr>
            <b/>
            <u/>
            <sz val="11"/>
            <color indexed="10"/>
            <rFont val="Arial Black"/>
            <family val="2"/>
          </rPr>
          <t>"OK"</t>
        </r>
      </text>
    </comment>
  </commentList>
</comments>
</file>

<file path=xl/sharedStrings.xml><?xml version="1.0" encoding="utf-8"?>
<sst xmlns="http://schemas.openxmlformats.org/spreadsheetml/2006/main" count="813" uniqueCount="392">
  <si>
    <t>Rs.</t>
  </si>
  <si>
    <t>1.</t>
  </si>
  <si>
    <t>2.</t>
  </si>
  <si>
    <t>3.</t>
  </si>
  <si>
    <t>To</t>
  </si>
  <si>
    <t>Rc.No.</t>
  </si>
  <si>
    <t>Total</t>
  </si>
  <si>
    <t xml:space="preserve">  GOVERNMENT OF ANDHRA PRADESH                                                                                                                                                         ( A.P.T.C.Form - 47 )                     
</t>
  </si>
  <si>
    <t>(For Treasury Use Only)</t>
  </si>
  <si>
    <t>Pay Bill for the Month &amp; Year</t>
  </si>
  <si>
    <t>DATE:  _____________</t>
  </si>
  <si>
    <t xml:space="preserve">Treasury / P.A.O Code </t>
  </si>
  <si>
    <t xml:space="preserve">Trans ID: </t>
  </si>
  <si>
    <t xml:space="preserve">D.D.O.Code </t>
  </si>
  <si>
    <t>DDO Designation</t>
  </si>
  <si>
    <t>BANK CODE</t>
  </si>
  <si>
    <t>DDOs TBR No.</t>
  </si>
  <si>
    <t>Head of Account</t>
  </si>
  <si>
    <t>Deducations</t>
  </si>
  <si>
    <t>Amount</t>
  </si>
  <si>
    <t xml:space="preserve">Major Head </t>
  </si>
  <si>
    <t>G.P.F/AIS/PF</t>
  </si>
  <si>
    <t>Sub Major</t>
  </si>
  <si>
    <t>APGLI</t>
  </si>
  <si>
    <t xml:space="preserve">Minor Head </t>
  </si>
  <si>
    <t>Group Insurance/AIS</t>
  </si>
  <si>
    <t>Group Sub-Head</t>
  </si>
  <si>
    <t>Professional Tax</t>
  </si>
  <si>
    <t>Sub Head</t>
  </si>
  <si>
    <t>House Rent</t>
  </si>
  <si>
    <t>Detail Head</t>
  </si>
  <si>
    <t>Festival Adv.&amp;APCO Adv.</t>
  </si>
  <si>
    <t>Educational Adv.</t>
  </si>
  <si>
    <t>HBA (P)</t>
  </si>
  <si>
    <t>Non-plan=N/Plan=P</t>
  </si>
  <si>
    <t>N</t>
  </si>
  <si>
    <t>Charged=C/Voted=V</t>
  </si>
  <si>
    <t>V</t>
  </si>
  <si>
    <t>HBA (I)</t>
  </si>
  <si>
    <t>Contingency Fund/MH</t>
  </si>
  <si>
    <t>Car Adv.(P)</t>
  </si>
  <si>
    <t>Service Major Head</t>
  </si>
  <si>
    <t>Car Adv.(I)</t>
  </si>
  <si>
    <t>Motor Cycle Adv.(P)</t>
  </si>
  <si>
    <t>Motor Cycle Adv.(I)</t>
  </si>
  <si>
    <t>011 - Pay</t>
  </si>
  <si>
    <t>Cycle Adv.</t>
  </si>
  <si>
    <t>012-   Allowances</t>
  </si>
  <si>
    <t>Marriage Adv.(P)</t>
  </si>
  <si>
    <t>013 - Dearness Allowances</t>
  </si>
  <si>
    <t>Marriage Adv.(I)</t>
  </si>
  <si>
    <t>Income Tax</t>
  </si>
  <si>
    <t>016-   H.R.A.</t>
  </si>
  <si>
    <t>Class IV GPF- D.T.O</t>
  </si>
  <si>
    <t>EWF Loan</t>
  </si>
  <si>
    <t>ZPPF</t>
  </si>
  <si>
    <t>Total Govt. Deducations</t>
  </si>
  <si>
    <t xml:space="preserve">Gross Total </t>
  </si>
  <si>
    <t>Total Non-Govt.Deducations</t>
  </si>
  <si>
    <t>Less Govt. Deductions</t>
  </si>
  <si>
    <t>A.G.Nett Amount</t>
  </si>
  <si>
    <t xml:space="preserve">A.G.Nett Amount in words </t>
  </si>
  <si>
    <t>Drawing Officer</t>
  </si>
  <si>
    <t>Pay</t>
  </si>
  <si>
    <t xml:space="preserve">_________________ </t>
  </si>
  <si>
    <t>(Rupees ____________________________________________________</t>
  </si>
  <si>
    <t xml:space="preserve">_______________________________________________________ Only) by Cash / Cheque / Draft / </t>
  </si>
  <si>
    <t>Account credit as under and Rs________________________________________________________</t>
  </si>
  <si>
    <t>____________________________________________ only) by adjustment.</t>
  </si>
  <si>
    <t>1.Rs._________________ by transfer credit to the SB Accounts of the Employees (as per Annexure-I)</t>
  </si>
  <si>
    <t>2.Rs._________________ by transfer credit to the DDO Account towards of Non-Govt.Deducations.</t>
  </si>
  <si>
    <t>Treasury Officer / Pay &amp; Accounts Officer</t>
  </si>
  <si>
    <t>BUDGET</t>
  </si>
  <si>
    <t>Total Expenditure including this Bill</t>
  </si>
  <si>
    <t>Balance</t>
  </si>
  <si>
    <t>This bill amount Rs.</t>
  </si>
  <si>
    <t xml:space="preserve"> paid by cash / cheque / draft adjust to account.</t>
  </si>
  <si>
    <t>Received Cash</t>
  </si>
  <si>
    <t>REQUIRED CERTIFICATES</t>
  </si>
  <si>
    <t>Certified That the amount claimed in this bill has not been already drawn and paid previously.</t>
  </si>
  <si>
    <t>Certified that if any excess amount is paid due to the fixation the same will be recovered from the</t>
  </si>
  <si>
    <t>Certified that the note of arrears claims has been carried in the respective copies office bill register .</t>
  </si>
  <si>
    <t>Certified that the necessary fixation entries have been made in the service register of the individual.</t>
  </si>
  <si>
    <t>For the use Of  Accountant  General  Office</t>
  </si>
  <si>
    <t>Designation</t>
  </si>
  <si>
    <t>TOTAL</t>
  </si>
  <si>
    <r>
      <t xml:space="preserve">Permanent / </t>
    </r>
    <r>
      <rPr>
        <strike/>
        <sz val="10"/>
        <rFont val="Arial"/>
        <family val="2"/>
      </rPr>
      <t>Temporary</t>
    </r>
  </si>
  <si>
    <t>PAPER TOKEN</t>
  </si>
  <si>
    <t>DDO Designation:</t>
  </si>
  <si>
    <t>DDO Office Name:</t>
  </si>
  <si>
    <t>(Major Head)</t>
  </si>
  <si>
    <t>(Sub-MH)</t>
  </si>
  <si>
    <t>(Minor Head)</t>
  </si>
  <si>
    <t>(Grp-SH)</t>
  </si>
  <si>
    <t>(Sub-Head)</t>
  </si>
  <si>
    <t>(Det.Head)</t>
  </si>
  <si>
    <t>Designation :</t>
  </si>
  <si>
    <t>DDO Signature</t>
  </si>
  <si>
    <t>Attested</t>
  </si>
  <si>
    <t>STO Signature</t>
  </si>
  <si>
    <t>Signature of the Govt. Servant</t>
  </si>
  <si>
    <t>ANNEXURE - I</t>
  </si>
  <si>
    <t xml:space="preserve">Certified that the City Compensatory Allowance (CCA) is claimed in terms of G.O.M.S No.65 </t>
  </si>
  <si>
    <t>Name of the Teacher</t>
  </si>
  <si>
    <t>Certified that the H.R.A. is claimed in terms of G.O.Ms.No.64 Finance Dept.,dated : 09-03-2010</t>
  </si>
  <si>
    <t>Certified that the D.A.is claimed in terms of  G.O.Ms.No.63 Finance Dept.,dated.09-03-2010</t>
  </si>
  <si>
    <t>Certified that the pay is fixed in terms of G.O.Ms. NO.52 Finance Dept.,dated.25-02-2010</t>
  </si>
  <si>
    <t>dated :7/04/2010</t>
  </si>
  <si>
    <t xml:space="preserve">  </t>
  </si>
  <si>
    <t>S.No.</t>
  </si>
  <si>
    <t>GOVERNMENT OF ANDHRA PRADESH</t>
  </si>
  <si>
    <t>STO Code :</t>
  </si>
  <si>
    <t xml:space="preserve">STO Name : </t>
  </si>
  <si>
    <t>DDO Code :</t>
  </si>
  <si>
    <t>DDO Designation :</t>
  </si>
  <si>
    <t>Bank Branch Code :</t>
  </si>
  <si>
    <t>Name of the Bank:</t>
  </si>
  <si>
    <t>Head of Account :</t>
  </si>
  <si>
    <t>(Sub Det Head)</t>
  </si>
  <si>
    <t>Non-plan=N Plan=P</t>
  </si>
  <si>
    <t>Charged=C Voted=V</t>
  </si>
  <si>
    <t>Contingency Fund/MH Service Major Head</t>
  </si>
  <si>
    <t xml:space="preserve">Gross Rs. </t>
  </si>
  <si>
    <t>Deductions Rs.</t>
  </si>
  <si>
    <t>Net Rs.</t>
  </si>
  <si>
    <t>Messenger Name :</t>
  </si>
  <si>
    <t>(As in APTC Form 101)</t>
  </si>
  <si>
    <t>Specimen Signature of</t>
  </si>
  <si>
    <t>1)</t>
  </si>
  <si>
    <t>Messenger</t>
  </si>
  <si>
    <t>2)</t>
  </si>
  <si>
    <t>APTC FORM  101</t>
  </si>
  <si>
    <t>(See Subsidiary Rule: 2(W) Under Treasury Rule 15, Govt.Memo No. 38907 / Accounts / 65-5, Dt. 21.1.63)</t>
  </si>
  <si>
    <t>The Treasury Officer / Manager,</t>
  </si>
  <si>
    <t xml:space="preserve">Please Pay Bill No:               </t>
  </si>
  <si>
    <t>___________</t>
  </si>
  <si>
    <t xml:space="preserve">Dated : ________ </t>
  </si>
  <si>
    <t xml:space="preserve">For Rs . </t>
  </si>
  <si>
    <t>to Sri. / Smt.</t>
  </si>
  <si>
    <t>for the Office of</t>
  </si>
  <si>
    <t>Whose specimen signature is attested here with.</t>
  </si>
  <si>
    <t xml:space="preserve">Received  the payment </t>
  </si>
  <si>
    <t xml:space="preserve">Dated :-                             </t>
  </si>
  <si>
    <t xml:space="preserve">Dated: -                     </t>
  </si>
  <si>
    <t>Signature of the Govt servant Receiving the Payment</t>
  </si>
  <si>
    <t>Signature of the DDO with Seal</t>
  </si>
  <si>
    <t>(Employee Details)</t>
  </si>
  <si>
    <t>To be furnished by the D.D.O in Triplicate along with the bill</t>
  </si>
  <si>
    <t>Date :</t>
  </si>
  <si>
    <t>Trans. ID No. :</t>
  </si>
  <si>
    <t>Name of the Bank :</t>
  </si>
  <si>
    <t>Name of the Employee</t>
  </si>
  <si>
    <t>Bank A/C No.</t>
  </si>
  <si>
    <t>ANNEXURE - Il</t>
  </si>
  <si>
    <t>S.No</t>
  </si>
  <si>
    <t>Name of the Bank</t>
  </si>
  <si>
    <t>Purpose of bill</t>
  </si>
  <si>
    <t>District  :</t>
  </si>
  <si>
    <t>School Name</t>
  </si>
  <si>
    <t>Village</t>
  </si>
  <si>
    <t>Mandal Name</t>
  </si>
  <si>
    <t>Treasury ID</t>
  </si>
  <si>
    <t>DDO Office Name</t>
  </si>
  <si>
    <t>DDO Code</t>
  </si>
  <si>
    <t>Treasury Name</t>
  </si>
  <si>
    <t>Treasury Code</t>
  </si>
  <si>
    <t>Treasury Bank Name</t>
  </si>
  <si>
    <t>Treasury Bank Code</t>
  </si>
  <si>
    <t>Treasury/PAO Code:</t>
  </si>
  <si>
    <t>Treasury/PAO Name:</t>
  </si>
  <si>
    <t>Certified that the Special pays are claimed in terms of G.O.M.S No.118 Finance  Dept.</t>
  </si>
  <si>
    <t>Finance  Dept., dated : 9.3.2010</t>
  </si>
  <si>
    <t>dated : 4.7.2010</t>
  </si>
  <si>
    <t>DDO Office Name :</t>
  </si>
  <si>
    <t>Bank Name :</t>
  </si>
  <si>
    <t>Employee Bank A/C No.</t>
  </si>
  <si>
    <t>Bank Name</t>
  </si>
  <si>
    <t xml:space="preserve">Date : </t>
  </si>
  <si>
    <t>(Notified Link Bank Report)</t>
  </si>
  <si>
    <t>Headmaster</t>
  </si>
  <si>
    <t>ZPPHS, Dundigam</t>
  </si>
  <si>
    <t xml:space="preserve">                   </t>
  </si>
  <si>
    <t xml:space="preserve">                                                                                 </t>
  </si>
  <si>
    <t xml:space="preserve">                                                                                                 </t>
  </si>
  <si>
    <t>The individual concerned.</t>
  </si>
  <si>
    <t xml:space="preserve">                                              </t>
  </si>
  <si>
    <t xml:space="preserve">                                   .                            </t>
  </si>
  <si>
    <t xml:space="preserve">                                   </t>
  </si>
  <si>
    <t>APSESS – Secondary Education – ZPP - ZP High School, Dundigam, Dagadarthi Mandal – Periodical increment to Smt V.Savithri, SA(Maths) - Sanctioned- orders – issued.- Reg.</t>
  </si>
  <si>
    <t>Sub :-</t>
  </si>
  <si>
    <t>Read :-</t>
  </si>
  <si>
    <t>2) Application of the teacher concerned.</t>
  </si>
  <si>
    <t>1) G.O.Ms. No. 40 Education (Ser-v) Dept, dated.07-05-02.</t>
  </si>
  <si>
    <t>ORDER</t>
  </si>
  <si>
    <t xml:space="preserve">                 If any excess amount is found to be erroneous at a later date the excess amount paid  will be recovered  from him in lumpsum without any prior notice.Necessary entries should be made in the Service Register of the  individual under proper attestation.</t>
  </si>
  <si>
    <t>Copy to the Head Master concerned.</t>
  </si>
  <si>
    <t>Copy to the bills.</t>
  </si>
  <si>
    <t>Copy to the STO, Buchireddypalem</t>
  </si>
  <si>
    <t>2) RC.No. 881/A3/2012, dated.16-10-2012 of The DEO, SPSR Nellore dt.</t>
  </si>
  <si>
    <t>3) RC.No. 881/A3/2012, dated.20-02-2013 of The DEO, SPSR Nellore dt.</t>
  </si>
  <si>
    <t xml:space="preserve">                In exercise of the power deligated in the G.O 1st, 2nd and 3rd read above  the periodical increment due to Smt. V.Savithri, School Asst., ZPP High School, Dundigam, Dagadarthi Mandal is here by sanctoned Periodical increment, raising her pay from Rs. 17050/- to Rs. 17540/- in the time Scale of Pay 14860-420-15700-450-17050-490-18520-530-20110-570-21820-610-23650-650-25600-700-27700-750-29950-800-32350-850-34900-900-39540 in the Revised Pay Scales of 2010 with effect from 01/10/2012 in the cadre of School Asst. as shown in the increment certificate appended.</t>
  </si>
  <si>
    <t>(Para 7 of Go.Ms.No.22, dated 22.01.2013 of Finance (Pension.I) Department)</t>
  </si>
  <si>
    <t>Month &amp; Year</t>
  </si>
  <si>
    <t>Amount adjusted to CSS Account</t>
  </si>
  <si>
    <t>Transaction ID No. with Date</t>
  </si>
  <si>
    <t>Amount transferred to CPS</t>
  </si>
  <si>
    <t>Certified that the above details are verified and found to be correct as per the records of this office</t>
  </si>
  <si>
    <t>Office Seal :</t>
  </si>
  <si>
    <t>// Countersigned //</t>
  </si>
  <si>
    <t>Verfied and found correct</t>
  </si>
  <si>
    <t>(Treasury Officer)</t>
  </si>
  <si>
    <t>Arrears credited</t>
  </si>
  <si>
    <t>Amount adjusted to CSS</t>
  </si>
  <si>
    <t>APUS</t>
  </si>
  <si>
    <t>PRAN No.</t>
  </si>
  <si>
    <t>DA Arrears</t>
  </si>
  <si>
    <t>IR Arrears</t>
  </si>
  <si>
    <t>PRC Arrears</t>
  </si>
  <si>
    <t>Sl.No</t>
  </si>
  <si>
    <t>NAME OF THE TEACHER  &amp;  DESIGNATION</t>
  </si>
  <si>
    <t>Basic pay</t>
  </si>
  <si>
    <t>AI /FP</t>
  </si>
  <si>
    <t>DA</t>
  </si>
  <si>
    <t>HRA</t>
  </si>
  <si>
    <t>HMA</t>
  </si>
  <si>
    <t>CSS Amount</t>
  </si>
  <si>
    <t>Gross total</t>
  </si>
  <si>
    <t>APGLI LOAN</t>
  </si>
  <si>
    <t>GIS</t>
  </si>
  <si>
    <t>PT</t>
  </si>
  <si>
    <t>CPS</t>
  </si>
  <si>
    <t>Total Govt. Deductions</t>
  </si>
  <si>
    <t>Total AG Net</t>
  </si>
  <si>
    <t>Net pay Amount</t>
  </si>
  <si>
    <t>Remarks</t>
  </si>
  <si>
    <t>Non Govt. Recoveries</t>
  </si>
  <si>
    <t>Bill Period up to</t>
  </si>
  <si>
    <t>January</t>
  </si>
  <si>
    <t>February</t>
  </si>
  <si>
    <t>March</t>
  </si>
  <si>
    <t>April</t>
  </si>
  <si>
    <t>May</t>
  </si>
  <si>
    <t>June</t>
  </si>
  <si>
    <t>July</t>
  </si>
  <si>
    <t>August</t>
  </si>
  <si>
    <t>September</t>
  </si>
  <si>
    <t>October</t>
  </si>
  <si>
    <t>November</t>
  </si>
  <si>
    <t>December</t>
  </si>
  <si>
    <t>Period</t>
  </si>
  <si>
    <t>Interest</t>
  </si>
  <si>
    <t>Net</t>
  </si>
  <si>
    <t>No.of Months</t>
  </si>
  <si>
    <t>Zero</t>
  </si>
  <si>
    <t>bahitext</t>
  </si>
  <si>
    <t>One</t>
  </si>
  <si>
    <t>CONVERSION</t>
  </si>
  <si>
    <t>Two</t>
  </si>
  <si>
    <t>Three</t>
  </si>
  <si>
    <t>Ten Lakhs</t>
  </si>
  <si>
    <t>Four</t>
  </si>
  <si>
    <t>Lakhs</t>
  </si>
  <si>
    <t>Five</t>
  </si>
  <si>
    <t>Ten Thousand</t>
  </si>
  <si>
    <t>Six</t>
  </si>
  <si>
    <t>Thousand</t>
  </si>
  <si>
    <t>Seven</t>
  </si>
  <si>
    <t>Hundred</t>
  </si>
  <si>
    <t>Eight</t>
  </si>
  <si>
    <t>Tens</t>
  </si>
  <si>
    <t>Nine</t>
  </si>
  <si>
    <t>Ones</t>
  </si>
  <si>
    <t>Ten</t>
  </si>
  <si>
    <t>Eleven</t>
  </si>
  <si>
    <t>Twelve</t>
  </si>
  <si>
    <t>Thirteen</t>
  </si>
  <si>
    <t>Fourteen</t>
  </si>
  <si>
    <t>Fifteen</t>
  </si>
  <si>
    <t>Sixteen</t>
  </si>
  <si>
    <t>Seventeen</t>
  </si>
  <si>
    <t>Eighteen</t>
  </si>
  <si>
    <t>Nineteen</t>
  </si>
  <si>
    <t>Twenty</t>
  </si>
  <si>
    <t>Thirty</t>
  </si>
  <si>
    <t>Fourty</t>
  </si>
  <si>
    <t>Fifty</t>
  </si>
  <si>
    <t>Sixty</t>
  </si>
  <si>
    <t>Seventy</t>
  </si>
  <si>
    <t>Eighty</t>
  </si>
  <si>
    <t>Ninety</t>
  </si>
  <si>
    <t xml:space="preserve"> / 2013   - 14  </t>
  </si>
  <si>
    <t xml:space="preserve"> / 2013   - 14</t>
  </si>
  <si>
    <t>Others</t>
  </si>
  <si>
    <t>CSS Interest Amount</t>
  </si>
  <si>
    <t>Budget allocation for the year 2013-2014</t>
  </si>
  <si>
    <t>Deignation &amp; Working Place</t>
  </si>
  <si>
    <t>10% CPS Deducted (or) Not</t>
  </si>
  <si>
    <t>Yes</t>
  </si>
  <si>
    <t>No</t>
  </si>
  <si>
    <t>CSS Amount paid in cash</t>
  </si>
  <si>
    <t>8% Interest for CSS Amount paid in cash</t>
  </si>
  <si>
    <t>(G.O. Ms.No. 655 Finance (Pen - 1) Dept ., Dated 22.09.2004 )</t>
  </si>
  <si>
    <t>STO :</t>
  </si>
  <si>
    <t>DDO. Name :</t>
  </si>
  <si>
    <t>DDO Code:</t>
  </si>
  <si>
    <t>Sub-Account No. :</t>
  </si>
  <si>
    <t xml:space="preserve">Head of Account : 8011 -Insurance and pension funds , M.H. - 106  - Other Insurance and Pension Funds S.H. (04)  -A.P. State Govt Employees Contributory Pension Scheme </t>
  </si>
  <si>
    <t>Employee I.D.</t>
  </si>
  <si>
    <t>Schedule of Contributory Pension Scheme from the DA, IR and PRC Arrears credited in the CSS Account</t>
  </si>
  <si>
    <t>PRAN Number</t>
  </si>
  <si>
    <t>CPS 10% of the CSS</t>
  </si>
  <si>
    <t>State Provident Fund</t>
  </si>
  <si>
    <t>Civil</t>
  </si>
  <si>
    <t>General Provident Fund</t>
  </si>
  <si>
    <t>Compulsory Savings Scheme</t>
  </si>
  <si>
    <t>Certified that the Pay is fixed in terms of G.O.Ms. NO.52 Finance Dept.,dated.25-02-2010</t>
  </si>
  <si>
    <t>------------------------------------------------------------------</t>
  </si>
  <si>
    <t>Interest Payments</t>
  </si>
  <si>
    <t>Interest on Small Savings, Provident Funds</t>
  </si>
  <si>
    <t>Interest on state Provident Fund</t>
  </si>
  <si>
    <t>Interest on General Provident Fund</t>
  </si>
  <si>
    <t>Interest (Charge)</t>
  </si>
  <si>
    <t>-------------------------------------------------------------</t>
  </si>
  <si>
    <t>Arrears Period</t>
  </si>
  <si>
    <t>Amount to be paid in cash</t>
  </si>
  <si>
    <t>Work Sheet</t>
  </si>
  <si>
    <t>Worksheet</t>
  </si>
  <si>
    <t>………………………………………………………………………………………………...</t>
  </si>
  <si>
    <t>Prepared by</t>
  </si>
  <si>
    <t>BELLAMPALLI</t>
  </si>
  <si>
    <t>STO, Mancherial</t>
  </si>
  <si>
    <t>SBH MANCHERIAL</t>
  </si>
  <si>
    <t>ANNEXURE</t>
  </si>
  <si>
    <t>[Para. 7 of GO Ms. No.22, Dated.22.01.2013 of Finance (Pension.I) Department]</t>
  </si>
  <si>
    <t>Statement showing the details of DA arrears adjusted to the CSS Account in respect of Sri / Smt. / Kum.</t>
  </si>
  <si>
    <t>Office of the</t>
  </si>
  <si>
    <t>S. No.</t>
  </si>
  <si>
    <t>Particulars</t>
  </si>
  <si>
    <t>Amount Adjusted to CSS Account</t>
  </si>
  <si>
    <t>Transactio Id. No. with Date</t>
  </si>
  <si>
    <t xml:space="preserve">Amount Transferred to CPS </t>
  </si>
  <si>
    <t>Amount paid in cash</t>
  </si>
  <si>
    <t>Certified that the above details are verified and found to be correct as per the records of this office.</t>
  </si>
  <si>
    <t xml:space="preserve">Date: </t>
  </si>
  <si>
    <t>Signature of Drawing</t>
  </si>
  <si>
    <t>Office Seal:</t>
  </si>
  <si>
    <t>Verified and found correct</t>
  </si>
  <si>
    <t>Designation of the Drawing and Disbursing Officer:</t>
  </si>
  <si>
    <t>P.E.T.</t>
  </si>
  <si>
    <t>Z.P.S.S.AKENAPALLI</t>
  </si>
  <si>
    <t>AKENAPALLI</t>
  </si>
  <si>
    <t>Jan,2011 to May,2011</t>
  </si>
  <si>
    <t>1310-3497 Dt.30-06-2011</t>
  </si>
  <si>
    <t>1310-14155 Dt.13-02-2012</t>
  </si>
  <si>
    <t>1310-4137 Dt.11-07-2012</t>
  </si>
  <si>
    <t>Jan,2012 to May,2012</t>
  </si>
  <si>
    <t>July,2011 to Oct,2011</t>
  </si>
  <si>
    <t>1307374</t>
  </si>
  <si>
    <t>SBH RAMAKRISHNAPUR</t>
  </si>
  <si>
    <t>and Disbursing Officer.</t>
  </si>
  <si>
    <t>HEAD MASTER</t>
  </si>
  <si>
    <t>DDO Name &amp; Qualifications</t>
  </si>
  <si>
    <t>S.LINGAIAH, B.Sc., B.Ed.,</t>
  </si>
  <si>
    <t>2) G.O.Ms.No.303, Finance (PC-I) Dept. Dated: 15.10.2008.</t>
  </si>
  <si>
    <t>3) G.O.Ms.No.52, Finance (PC-I) Dept. Dated 25.02.2010.</t>
  </si>
  <si>
    <t>4) GO Ms. No. 22, Finance (Pen-I) Dept. Dated 22/01/2013.</t>
  </si>
  <si>
    <t>5) Lr. No. D (II)/CPS/10661/2011, Dt.21.02.2013 of the DTA, AP, Hyd.</t>
  </si>
  <si>
    <t>6)CIRCULAR MEMO.No.4966/44/A2/Pen.I/2013, dated: 23.04.2013</t>
  </si>
  <si>
    <t>7) Application of the Individual.</t>
  </si>
  <si>
    <t>***</t>
  </si>
  <si>
    <t xml:space="preserve">          If any excess amount is found to be erroneous at a later date, the excess amount paid  will be recovered  from him in lumpsum without any prior notice.</t>
  </si>
  <si>
    <t>Copy to:</t>
  </si>
  <si>
    <t>The Individual</t>
  </si>
  <si>
    <t>Stock file.</t>
  </si>
  <si>
    <t>UNCLAIMED CERTIFICATE</t>
  </si>
  <si>
    <t>PASS ORDER</t>
  </si>
  <si>
    <t>C</t>
  </si>
  <si>
    <t>P.BOOMAIAH, 9866530054</t>
  </si>
  <si>
    <t>If Yes, Amount transferred to CPS</t>
  </si>
  <si>
    <t>A.SATISHBABU, 9441766767</t>
  </si>
  <si>
    <t>Jan,2009 to June,2009</t>
  </si>
  <si>
    <t>July,2009 to Dec,2009</t>
  </si>
  <si>
    <t>Jan,,2010 to June,2010</t>
  </si>
  <si>
    <t>July,2008 to Apr,2010</t>
  </si>
  <si>
    <t>1310-5780 Dt.23-07-2009</t>
  </si>
  <si>
    <t>1310-5781 Dt.23-01-2010</t>
  </si>
  <si>
    <t>1310-6580 Dt.02-07-2010</t>
  </si>
  <si>
    <t>1310-15384 Dt.27-05-2010</t>
  </si>
  <si>
    <t>ABRSM</t>
  </si>
  <si>
    <t>BOOMAIAH</t>
  </si>
  <si>
    <t>July,2012 to Dec,2012</t>
  </si>
  <si>
    <t>1310-4137 Dt.11-01-2013</t>
  </si>
</sst>
</file>

<file path=xl/styles.xml><?xml version="1.0" encoding="utf-8"?>
<styleSheet xmlns="http://schemas.openxmlformats.org/spreadsheetml/2006/main">
  <numFmts count="2">
    <numFmt numFmtId="164" formatCode="[$-409]mmm\-yy;@"/>
    <numFmt numFmtId="165" formatCode="mm/dd/yy;@"/>
  </numFmts>
  <fonts count="73">
    <font>
      <sz val="10"/>
      <name val="Arial"/>
    </font>
    <font>
      <sz val="10"/>
      <name val="Arial"/>
    </font>
    <font>
      <sz val="8"/>
      <name val="Arial"/>
    </font>
    <font>
      <b/>
      <sz val="14"/>
      <name val="Arial"/>
      <family val="2"/>
    </font>
    <font>
      <sz val="10"/>
      <color indexed="10"/>
      <name val="Arial"/>
    </font>
    <font>
      <b/>
      <sz val="12"/>
      <name val="Arial"/>
      <family val="2"/>
    </font>
    <font>
      <b/>
      <sz val="10"/>
      <name val="Arial"/>
      <family val="2"/>
    </font>
    <font>
      <sz val="8"/>
      <name val="Arial"/>
      <family val="2"/>
    </font>
    <font>
      <sz val="6"/>
      <name val="Arial"/>
      <family val="2"/>
    </font>
    <font>
      <b/>
      <sz val="10"/>
      <color indexed="8"/>
      <name val="Verdana"/>
      <family val="2"/>
    </font>
    <font>
      <b/>
      <sz val="10"/>
      <name val="Verdana"/>
      <family val="2"/>
    </font>
    <font>
      <sz val="6"/>
      <name val="Arial"/>
    </font>
    <font>
      <b/>
      <sz val="10"/>
      <color indexed="12"/>
      <name val="Verdana"/>
      <family val="2"/>
    </font>
    <font>
      <sz val="10"/>
      <name val="Verdana"/>
      <family val="2"/>
    </font>
    <font>
      <sz val="10"/>
      <color indexed="9"/>
      <name val="Arial"/>
    </font>
    <font>
      <sz val="5"/>
      <name val="Arial"/>
    </font>
    <font>
      <b/>
      <sz val="11"/>
      <name val="Arial"/>
      <family val="2"/>
    </font>
    <font>
      <sz val="14"/>
      <name val="Arial"/>
      <family val="2"/>
    </font>
    <font>
      <sz val="11"/>
      <name val="Arial"/>
      <family val="2"/>
    </font>
    <font>
      <b/>
      <sz val="8"/>
      <name val="Arial"/>
      <family val="2"/>
    </font>
    <font>
      <b/>
      <sz val="12"/>
      <name val="Verdana"/>
      <family val="2"/>
    </font>
    <font>
      <b/>
      <sz val="9"/>
      <name val="Arial"/>
      <family val="2"/>
    </font>
    <font>
      <b/>
      <sz val="11"/>
      <name val="Verdana"/>
      <family val="2"/>
    </font>
    <font>
      <strike/>
      <sz val="10"/>
      <name val="Arial"/>
      <family val="2"/>
    </font>
    <font>
      <sz val="12"/>
      <name val="Arial"/>
      <family val="2"/>
    </font>
    <font>
      <sz val="10"/>
      <name val="Arial"/>
      <family val="2"/>
    </font>
    <font>
      <b/>
      <sz val="20"/>
      <name val="Times New Roman"/>
      <family val="1"/>
    </font>
    <font>
      <b/>
      <u/>
      <sz val="10"/>
      <name val="Arial"/>
      <family val="2"/>
    </font>
    <font>
      <sz val="9"/>
      <name val="Arial"/>
      <family val="2"/>
    </font>
    <font>
      <b/>
      <u/>
      <sz val="12"/>
      <name val="Arial"/>
      <family val="2"/>
    </font>
    <font>
      <u/>
      <sz val="10"/>
      <name val="Arial"/>
      <family val="2"/>
    </font>
    <font>
      <sz val="10"/>
      <color indexed="10"/>
      <name val="Arial"/>
      <family val="2"/>
    </font>
    <font>
      <b/>
      <u/>
      <sz val="14"/>
      <name val="Arial"/>
      <family val="2"/>
    </font>
    <font>
      <sz val="20"/>
      <name val="Arial"/>
      <family val="2"/>
    </font>
    <font>
      <sz val="7"/>
      <name val="Arial"/>
      <family val="2"/>
    </font>
    <font>
      <u/>
      <sz val="11"/>
      <name val="Arial"/>
      <family val="2"/>
    </font>
    <font>
      <b/>
      <u/>
      <sz val="11"/>
      <name val="Arial"/>
      <family val="2"/>
    </font>
    <font>
      <b/>
      <sz val="16"/>
      <name val="Arial"/>
      <family val="2"/>
    </font>
    <font>
      <u/>
      <sz val="12"/>
      <name val="Arial"/>
      <family val="2"/>
    </font>
    <font>
      <b/>
      <sz val="7"/>
      <name val="Arial"/>
      <family val="2"/>
    </font>
    <font>
      <b/>
      <sz val="14"/>
      <color indexed="10"/>
      <name val="Arial Black"/>
      <family val="2"/>
    </font>
    <font>
      <b/>
      <sz val="14"/>
      <color indexed="10"/>
      <name val="Calibri"/>
      <family val="2"/>
    </font>
    <font>
      <b/>
      <sz val="11"/>
      <color indexed="8"/>
      <name val="Arial Black"/>
      <family val="2"/>
    </font>
    <font>
      <b/>
      <sz val="8"/>
      <color indexed="81"/>
      <name val="Tahoma"/>
      <family val="2"/>
    </font>
    <font>
      <sz val="8"/>
      <color indexed="81"/>
      <name val="Tahoma"/>
      <family val="2"/>
    </font>
    <font>
      <sz val="11"/>
      <color theme="1"/>
      <name val="Calibri"/>
      <family val="2"/>
    </font>
    <font>
      <sz val="12"/>
      <color theme="1"/>
      <name val="Calibri"/>
      <family val="2"/>
    </font>
    <font>
      <sz val="11"/>
      <color theme="1"/>
      <name val="Arial"/>
      <family val="2"/>
    </font>
    <font>
      <sz val="9"/>
      <color theme="1"/>
      <name val="Arial"/>
      <family val="2"/>
    </font>
    <font>
      <sz val="8"/>
      <color theme="1"/>
      <name val="Arial"/>
      <family val="2"/>
    </font>
    <font>
      <sz val="10"/>
      <color theme="1"/>
      <name val="Arial"/>
      <family val="2"/>
    </font>
    <font>
      <sz val="12"/>
      <color theme="1"/>
      <name val="Arial"/>
      <family val="2"/>
    </font>
    <font>
      <sz val="11"/>
      <color theme="0"/>
      <name val="Arial"/>
      <family val="2"/>
    </font>
    <font>
      <b/>
      <sz val="11"/>
      <color theme="0"/>
      <name val="Arial"/>
      <family val="2"/>
    </font>
    <font>
      <b/>
      <sz val="10"/>
      <color theme="1"/>
      <name val="Arial"/>
      <family val="2"/>
    </font>
    <font>
      <b/>
      <sz val="11"/>
      <color theme="1"/>
      <name val="Arial"/>
      <family val="2"/>
    </font>
    <font>
      <sz val="12"/>
      <color theme="0"/>
      <name val="Arial"/>
      <family val="2"/>
    </font>
    <font>
      <sz val="11"/>
      <color theme="1"/>
      <name val="Calibri"/>
      <family val="2"/>
      <scheme val="minor"/>
    </font>
    <font>
      <sz val="16"/>
      <color rgb="FFFF0000"/>
      <name val="Calibri"/>
      <family val="2"/>
      <scheme val="minor"/>
    </font>
    <font>
      <b/>
      <sz val="9"/>
      <color theme="0"/>
      <name val="Arial"/>
      <family val="2"/>
    </font>
    <font>
      <b/>
      <sz val="10"/>
      <color theme="0"/>
      <name val="Arial"/>
      <family val="2"/>
    </font>
    <font>
      <sz val="36"/>
      <color theme="9" tint="-0.249977111117893"/>
      <name val="Arial"/>
      <family val="2"/>
    </font>
    <font>
      <sz val="22"/>
      <color theme="0"/>
      <name val="Arial Black"/>
      <family val="2"/>
    </font>
    <font>
      <b/>
      <sz val="12"/>
      <color theme="1"/>
      <name val="Arial"/>
      <family val="2"/>
    </font>
    <font>
      <b/>
      <sz val="12"/>
      <color theme="0"/>
      <name val="Arial"/>
      <family val="2"/>
    </font>
    <font>
      <b/>
      <sz val="11"/>
      <color indexed="81"/>
      <name val="Arial Black"/>
      <family val="2"/>
    </font>
    <font>
      <b/>
      <sz val="11"/>
      <color indexed="12"/>
      <name val="Arial Black"/>
      <family val="2"/>
    </font>
    <font>
      <b/>
      <sz val="11"/>
      <color indexed="16"/>
      <name val="Arial Black"/>
      <family val="2"/>
    </font>
    <font>
      <b/>
      <u/>
      <sz val="11"/>
      <color indexed="10"/>
      <name val="Arial Black"/>
      <family val="2"/>
    </font>
    <font>
      <sz val="18"/>
      <name val="Arial"/>
      <family val="2"/>
    </font>
    <font>
      <b/>
      <sz val="9"/>
      <color theme="0" tint="-4.9989318521683403E-2"/>
      <name val="Arial"/>
      <family val="2"/>
    </font>
    <font>
      <b/>
      <sz val="10"/>
      <color theme="8" tint="0.79998168889431442"/>
      <name val="Arial"/>
      <family val="2"/>
    </font>
    <font>
      <b/>
      <sz val="26"/>
      <color theme="9" tint="-0.249977111117893"/>
      <name val="Arial"/>
      <family val="2"/>
    </font>
  </fonts>
  <fills count="14">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theme="0"/>
        <bgColor indexed="64"/>
      </patternFill>
    </fill>
    <fill>
      <patternFill patternType="solid">
        <fgColor theme="5" tint="-0.49998474074526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FFFF00"/>
        <bgColor indexed="64"/>
      </patternFill>
    </fill>
    <fill>
      <patternFill patternType="solid">
        <fgColor rgb="FF92D050"/>
        <bgColor indexed="64"/>
      </patternFill>
    </fill>
    <fill>
      <patternFill patternType="solid">
        <fgColor rgb="FF13A907"/>
        <bgColor indexed="64"/>
      </patternFill>
    </fill>
    <fill>
      <patternFill patternType="solid">
        <fgColor theme="6" tint="0.39997558519241921"/>
        <bgColor indexed="64"/>
      </patternFill>
    </fill>
    <fill>
      <patternFill patternType="solid">
        <fgColor theme="9" tint="-0.249977111117893"/>
        <bgColor auto="1"/>
      </patternFill>
    </fill>
    <fill>
      <patternFill patternType="solid">
        <fgColor theme="9" tint="-0.249977111117893"/>
        <bgColor indexed="64"/>
      </patternFill>
    </fill>
  </fills>
  <borders count="102">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medium">
        <color theme="0"/>
      </top>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bottom style="medium">
        <color theme="0"/>
      </bottom>
      <diagonal/>
    </border>
    <border>
      <left style="thin">
        <color theme="0"/>
      </left>
      <right style="thin">
        <color theme="0"/>
      </right>
      <top/>
      <bottom style="thin">
        <color theme="0"/>
      </bottom>
      <diagonal/>
    </border>
    <border>
      <left style="medium">
        <color theme="0"/>
      </left>
      <right style="thin">
        <color theme="0"/>
      </right>
      <top style="thin">
        <color theme="0"/>
      </top>
      <bottom style="medium">
        <color theme="0"/>
      </bottom>
      <diagonal/>
    </border>
    <border>
      <left/>
      <right/>
      <top style="thin">
        <color theme="0"/>
      </top>
      <bottom style="medium">
        <color theme="0"/>
      </bottom>
      <diagonal/>
    </border>
    <border>
      <left style="medium">
        <color theme="0"/>
      </left>
      <right style="thin">
        <color indexed="64"/>
      </right>
      <top style="thin">
        <color indexed="64"/>
      </top>
      <bottom style="thin">
        <color indexed="64"/>
      </bottom>
      <diagonal/>
    </border>
    <border>
      <left style="thin">
        <color theme="0"/>
      </left>
      <right/>
      <top style="thin">
        <color theme="0"/>
      </top>
      <bottom style="medium">
        <color theme="0"/>
      </bottom>
      <diagonal/>
    </border>
    <border>
      <left style="thin">
        <color indexed="64"/>
      </left>
      <right/>
      <top style="medium">
        <color theme="0"/>
      </top>
      <bottom style="thin">
        <color indexed="64"/>
      </bottom>
      <diagonal/>
    </border>
    <border>
      <left/>
      <right/>
      <top style="medium">
        <color theme="0"/>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medium">
        <color theme="0"/>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top style="thin">
        <color indexed="64"/>
      </top>
      <bottom style="thin">
        <color theme="0"/>
      </bottom>
      <diagonal/>
    </border>
    <border>
      <left style="thin">
        <color indexed="64"/>
      </left>
      <right style="medium">
        <color theme="0"/>
      </right>
      <top style="thin">
        <color indexed="64"/>
      </top>
      <bottom style="thin">
        <color theme="0"/>
      </bottom>
      <diagonal/>
    </border>
    <border>
      <left/>
      <right style="thin">
        <color theme="0"/>
      </right>
      <top style="thin">
        <color theme="0"/>
      </top>
      <bottom style="thin">
        <color theme="0"/>
      </bottom>
      <diagonal/>
    </border>
    <border>
      <left style="medium">
        <color theme="0"/>
      </left>
      <right/>
      <top style="thin">
        <color theme="0"/>
      </top>
      <bottom style="thin">
        <color theme="0"/>
      </bottom>
      <diagonal/>
    </border>
    <border>
      <left/>
      <right/>
      <top style="thin">
        <color indexed="64"/>
      </top>
      <bottom style="medium">
        <color theme="0"/>
      </bottom>
      <diagonal/>
    </border>
    <border>
      <left style="thin">
        <color theme="0"/>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medium">
        <color theme="0"/>
      </right>
      <top style="medium">
        <color theme="0"/>
      </top>
      <bottom style="thin">
        <color indexed="64"/>
      </bottom>
      <diagonal/>
    </border>
    <border>
      <left style="medium">
        <color theme="0"/>
      </left>
      <right/>
      <top style="thin">
        <color theme="0"/>
      </top>
      <bottom/>
      <diagonal/>
    </border>
    <border>
      <left/>
      <right style="thin">
        <color theme="0"/>
      </right>
      <top style="thin">
        <color theme="0"/>
      </top>
      <bottom/>
      <diagonal/>
    </border>
    <border>
      <left/>
      <right/>
      <top style="medium">
        <color theme="0"/>
      </top>
      <bottom/>
      <diagonal/>
    </border>
    <border>
      <left/>
      <right style="thin">
        <color indexed="64"/>
      </right>
      <top style="medium">
        <color theme="0"/>
      </top>
      <bottom style="thin">
        <color indexed="64"/>
      </bottom>
      <diagonal/>
    </border>
    <border>
      <left style="thin">
        <color theme="0"/>
      </left>
      <right style="thin">
        <color indexed="64"/>
      </right>
      <top style="thin">
        <color indexed="64"/>
      </top>
      <bottom style="thin">
        <color indexed="64"/>
      </bottom>
      <diagonal/>
    </border>
    <border>
      <left style="medium">
        <color theme="0"/>
      </left>
      <right/>
      <top style="thin">
        <color theme="0"/>
      </top>
      <bottom style="medium">
        <color theme="0"/>
      </bottom>
      <diagonal/>
    </border>
    <border>
      <left/>
      <right style="thin">
        <color theme="0"/>
      </right>
      <top style="thin">
        <color theme="0"/>
      </top>
      <bottom style="medium">
        <color theme="0"/>
      </bottom>
      <diagonal/>
    </border>
    <border>
      <left style="thin">
        <color theme="0"/>
      </left>
      <right/>
      <top style="thin">
        <color indexed="64"/>
      </top>
      <bottom style="medium">
        <color theme="0"/>
      </bottom>
      <diagonal/>
    </border>
    <border>
      <left style="medium">
        <color theme="0"/>
      </left>
      <right/>
      <top style="medium">
        <color theme="0"/>
      </top>
      <bottom style="thin">
        <color theme="0"/>
      </bottom>
      <diagonal/>
    </border>
    <border>
      <left/>
      <right style="thin">
        <color theme="0"/>
      </right>
      <top style="medium">
        <color theme="0"/>
      </top>
      <bottom style="thin">
        <color theme="0"/>
      </bottom>
      <diagonal/>
    </border>
    <border>
      <left style="medium">
        <color theme="0"/>
      </left>
      <right/>
      <top style="medium">
        <color theme="0"/>
      </top>
      <bottom/>
      <diagonal/>
    </border>
    <border>
      <left/>
      <right style="thin">
        <color theme="0"/>
      </right>
      <top style="medium">
        <color theme="0"/>
      </top>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bottom style="medium">
        <color theme="0"/>
      </bottom>
      <diagonal/>
    </border>
    <border>
      <left style="medium">
        <color theme="0"/>
      </left>
      <right style="thin">
        <color indexed="64"/>
      </right>
      <top/>
      <bottom style="thin">
        <color indexed="64"/>
      </bottom>
      <diagonal/>
    </border>
    <border>
      <left style="medium">
        <color theme="0"/>
      </left>
      <right style="thin">
        <color indexed="64"/>
      </right>
      <top style="thin">
        <color indexed="64"/>
      </top>
      <bottom/>
      <diagonal/>
    </border>
    <border>
      <left/>
      <right style="medium">
        <color theme="0"/>
      </right>
      <top style="thin">
        <color indexed="64"/>
      </top>
      <bottom/>
      <diagonal/>
    </border>
    <border>
      <left style="thin">
        <color theme="0"/>
      </left>
      <right/>
      <top/>
      <bottom/>
      <diagonal/>
    </border>
    <border>
      <left style="thin">
        <color theme="0"/>
      </left>
      <right style="thin">
        <color theme="0"/>
      </right>
      <top style="thin">
        <color indexed="64"/>
      </top>
      <bottom style="thin">
        <color indexed="64"/>
      </bottom>
      <diagonal/>
    </border>
    <border>
      <left style="medium">
        <color theme="0"/>
      </left>
      <right/>
      <top/>
      <bottom/>
      <diagonal/>
    </border>
  </borders>
  <cellStyleXfs count="5">
    <xf numFmtId="0" fontId="0" fillId="0" borderId="0"/>
    <xf numFmtId="0" fontId="45" fillId="0" borderId="0"/>
    <xf numFmtId="0" fontId="25" fillId="0" borderId="0"/>
    <xf numFmtId="0" fontId="45" fillId="0" borderId="0"/>
    <xf numFmtId="0" fontId="46" fillId="0" borderId="0" applyProtection="0">
      <alignment horizontal="left" indent="2"/>
    </xf>
  </cellStyleXfs>
  <cellXfs count="661">
    <xf numFmtId="0" fontId="0" fillId="0" borderId="0" xfId="0"/>
    <xf numFmtId="0" fontId="0" fillId="0" borderId="0" xfId="0" applyAlignment="1">
      <alignment vertical="center"/>
    </xf>
    <xf numFmtId="0" fontId="0" fillId="0" borderId="0" xfId="0" applyBorder="1"/>
    <xf numFmtId="0" fontId="1" fillId="0" borderId="0" xfId="0" applyFont="1"/>
    <xf numFmtId="0" fontId="1" fillId="0" borderId="0" xfId="0" applyFont="1" applyAlignment="1">
      <alignment vertical="center"/>
    </xf>
    <xf numFmtId="0" fontId="6" fillId="0" borderId="1" xfId="0" applyFont="1" applyBorder="1" applyAlignment="1">
      <alignment vertical="center" textRotation="90"/>
    </xf>
    <xf numFmtId="0" fontId="6" fillId="0" borderId="2" xfId="0" applyFont="1" applyBorder="1" applyAlignment="1">
      <alignment horizontal="center" vertical="center" wrapText="1"/>
    </xf>
    <xf numFmtId="0" fontId="6" fillId="0" borderId="0"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7" fillId="0" borderId="1" xfId="0" applyFont="1" applyBorder="1" applyAlignment="1">
      <alignment vertical="center" wrapText="1"/>
    </xf>
    <xf numFmtId="0" fontId="12" fillId="0" borderId="0" xfId="0" applyFont="1" applyBorder="1" applyAlignment="1">
      <alignment horizontal="center" vertical="center"/>
    </xf>
    <xf numFmtId="0" fontId="10" fillId="0" borderId="3" xfId="0" applyFont="1" applyBorder="1" applyAlignment="1">
      <alignment horizontal="center" vertical="center"/>
    </xf>
    <xf numFmtId="0" fontId="1" fillId="0" borderId="0" xfId="0" applyFont="1" applyBorder="1" applyAlignment="1">
      <alignment vertical="center"/>
    </xf>
    <xf numFmtId="0" fontId="0" fillId="0" borderId="0"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7" fillId="0" borderId="7" xfId="0" applyFont="1" applyBorder="1" applyAlignment="1">
      <alignment vertical="center" wrapText="1"/>
    </xf>
    <xf numFmtId="0" fontId="0" fillId="0" borderId="1" xfId="0" applyBorder="1"/>
    <xf numFmtId="0" fontId="0" fillId="0" borderId="2" xfId="0" applyBorder="1" applyAlignment="1">
      <alignment vertical="center"/>
    </xf>
    <xf numFmtId="0" fontId="0" fillId="0" borderId="1" xfId="0" applyBorder="1" applyAlignment="1">
      <alignment vertical="center"/>
    </xf>
    <xf numFmtId="0" fontId="10" fillId="0" borderId="8"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applyFont="1" applyBorder="1" applyAlignment="1">
      <alignment vertical="center"/>
    </xf>
    <xf numFmtId="0" fontId="13" fillId="0" borderId="0" xfId="0" applyFont="1" applyBorder="1" applyAlignment="1">
      <alignment horizontal="center" vertical="center"/>
    </xf>
    <xf numFmtId="0" fontId="2" fillId="0" borderId="2" xfId="0" applyFont="1" applyBorder="1" applyAlignment="1">
      <alignment vertical="center"/>
    </xf>
    <xf numFmtId="0" fontId="0" fillId="0" borderId="12" xfId="0" applyBorder="1" applyAlignment="1">
      <alignment vertical="center"/>
    </xf>
    <xf numFmtId="0" fontId="1" fillId="0" borderId="6" xfId="0" applyFont="1" applyBorder="1" applyAlignment="1">
      <alignment vertical="center"/>
    </xf>
    <xf numFmtId="0" fontId="1" fillId="0" borderId="13" xfId="0" applyFont="1" applyBorder="1" applyAlignment="1">
      <alignment vertical="center"/>
    </xf>
    <xf numFmtId="0" fontId="6" fillId="0" borderId="3" xfId="0" applyFont="1" applyBorder="1" applyAlignment="1">
      <alignment horizontal="center" vertical="center"/>
    </xf>
    <xf numFmtId="0" fontId="0" fillId="0" borderId="13" xfId="0" applyBorder="1" applyAlignment="1">
      <alignment vertical="center"/>
    </xf>
    <xf numFmtId="2" fontId="14" fillId="0" borderId="0" xfId="0" applyNumberFormat="1" applyFont="1" applyBorder="1" applyAlignment="1">
      <alignment vertical="center"/>
    </xf>
    <xf numFmtId="0" fontId="0" fillId="0" borderId="14" xfId="0" applyBorder="1" applyAlignment="1">
      <alignment vertical="center"/>
    </xf>
    <xf numFmtId="0" fontId="0" fillId="0" borderId="0" xfId="0" applyFill="1" applyBorder="1" applyAlignment="1">
      <alignment vertical="center"/>
    </xf>
    <xf numFmtId="2" fontId="15" fillId="0" borderId="0" xfId="0" applyNumberFormat="1"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1" xfId="0" applyFont="1" applyBorder="1" applyAlignment="1">
      <alignment vertical="center"/>
    </xf>
    <xf numFmtId="0" fontId="0" fillId="0" borderId="7" xfId="0" applyBorder="1" applyAlignment="1">
      <alignment vertical="center"/>
    </xf>
    <xf numFmtId="0" fontId="0" fillId="0" borderId="2" xfId="0" quotePrefix="1" applyBorder="1" applyAlignment="1">
      <alignment vertical="center"/>
    </xf>
    <xf numFmtId="0" fontId="0" fillId="0" borderId="10" xfId="0" applyBorder="1"/>
    <xf numFmtId="0" fontId="0" fillId="0" borderId="0" xfId="0" applyAlignment="1">
      <alignment horizontal="center" vertical="center"/>
    </xf>
    <xf numFmtId="0" fontId="0" fillId="0" borderId="17" xfId="0" applyFill="1" applyBorder="1" applyAlignment="1">
      <alignment vertical="center"/>
    </xf>
    <xf numFmtId="0" fontId="0" fillId="0" borderId="18" xfId="0" applyFill="1" applyBorder="1" applyAlignment="1">
      <alignment vertical="center"/>
    </xf>
    <xf numFmtId="0" fontId="0" fillId="0" borderId="19" xfId="0" applyFill="1" applyBorder="1" applyAlignment="1">
      <alignment vertical="center"/>
    </xf>
    <xf numFmtId="0" fontId="0" fillId="0" borderId="2" xfId="0" quotePrefix="1" applyFill="1" applyBorder="1" applyAlignment="1">
      <alignmen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10" xfId="0" applyFill="1" applyBorder="1" applyAlignment="1"/>
    <xf numFmtId="0" fontId="0" fillId="0" borderId="0" xfId="0" applyFill="1" applyBorder="1" applyAlignment="1"/>
    <xf numFmtId="2" fontId="0" fillId="0" borderId="0" xfId="0" applyNumberFormat="1" applyFill="1" applyBorder="1" applyAlignment="1">
      <alignment vertical="center"/>
    </xf>
    <xf numFmtId="0" fontId="0" fillId="0" borderId="2" xfId="0" quotePrefix="1" applyFill="1" applyBorder="1" applyAlignment="1">
      <alignment vertical="center" wrapText="1"/>
    </xf>
    <xf numFmtId="0" fontId="0" fillId="0" borderId="0" xfId="0" applyAlignment="1">
      <alignment wrapText="1"/>
    </xf>
    <xf numFmtId="0" fontId="1" fillId="0" borderId="1" xfId="0" applyFont="1" applyFill="1" applyBorder="1" applyAlignment="1">
      <alignment vertical="center"/>
    </xf>
    <xf numFmtId="0" fontId="0" fillId="0" borderId="2" xfId="0" applyBorder="1"/>
    <xf numFmtId="0" fontId="0" fillId="0" borderId="9" xfId="0" applyBorder="1"/>
    <xf numFmtId="0" fontId="0" fillId="0" borderId="11" xfId="0" applyBorder="1"/>
    <xf numFmtId="0" fontId="0" fillId="0" borderId="0" xfId="0" applyAlignment="1"/>
    <xf numFmtId="0" fontId="0" fillId="0" borderId="0" xfId="0" applyNumberFormat="1"/>
    <xf numFmtId="0" fontId="10" fillId="0" borderId="3" xfId="0" applyNumberFormat="1" applyFont="1" applyBorder="1" applyAlignment="1">
      <alignment horizontal="center" vertical="center"/>
    </xf>
    <xf numFmtId="0" fontId="22" fillId="0" borderId="0" xfId="0" applyFont="1" applyBorder="1" applyAlignment="1">
      <alignment vertical="center"/>
    </xf>
    <xf numFmtId="0" fontId="22" fillId="0" borderId="1" xfId="0" applyFont="1" applyBorder="1" applyAlignment="1">
      <alignment vertical="center"/>
    </xf>
    <xf numFmtId="0" fontId="6" fillId="0" borderId="10" xfId="0" applyFont="1" applyBorder="1" applyAlignment="1">
      <alignment vertical="center"/>
    </xf>
    <xf numFmtId="0" fontId="24" fillId="0" borderId="3" xfId="0" applyFont="1" applyBorder="1" applyAlignment="1">
      <alignment horizontal="center" vertical="center"/>
    </xf>
    <xf numFmtId="0" fontId="19" fillId="0" borderId="0" xfId="0" applyFont="1" applyBorder="1" applyAlignment="1">
      <alignment vertical="center"/>
    </xf>
    <xf numFmtId="0" fontId="24" fillId="0" borderId="0" xfId="0" applyFont="1" applyBorder="1" applyAlignment="1">
      <alignment vertical="center"/>
    </xf>
    <xf numFmtId="0" fontId="25" fillId="0" borderId="0" xfId="0" applyFont="1" applyBorder="1" applyAlignment="1">
      <alignment vertical="center"/>
    </xf>
    <xf numFmtId="17" fontId="0" fillId="0" borderId="0" xfId="0" applyNumberFormat="1"/>
    <xf numFmtId="0" fontId="25" fillId="0" borderId="0" xfId="0" applyFont="1"/>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Border="1" applyAlignment="1">
      <alignment vertical="center" wrapText="1"/>
    </xf>
    <xf numFmtId="0" fontId="25" fillId="0" borderId="0" xfId="0" applyFont="1" applyFill="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horizontal="center" vertical="center"/>
    </xf>
    <xf numFmtId="0" fontId="47" fillId="0" borderId="0" xfId="0" applyFont="1" applyBorder="1" applyAlignment="1">
      <alignment vertical="center"/>
    </xf>
    <xf numFmtId="0" fontId="47" fillId="0" borderId="1" xfId="0" applyFont="1" applyBorder="1" applyAlignment="1">
      <alignment vertical="center"/>
    </xf>
    <xf numFmtId="0" fontId="25" fillId="0" borderId="0" xfId="0" applyFont="1" applyBorder="1" applyAlignment="1">
      <alignment horizontal="left" vertical="center"/>
    </xf>
    <xf numFmtId="0" fontId="27" fillId="0" borderId="0" xfId="0" applyFont="1" applyBorder="1" applyAlignment="1">
      <alignment horizontal="center" vertical="center"/>
    </xf>
    <xf numFmtId="0" fontId="48" fillId="0" borderId="2" xfId="0" applyFont="1" applyBorder="1" applyAlignment="1">
      <alignment vertical="center"/>
    </xf>
    <xf numFmtId="0" fontId="30" fillId="0" borderId="0" xfId="0" applyFont="1" applyBorder="1" applyAlignment="1">
      <alignment vertical="center"/>
    </xf>
    <xf numFmtId="0" fontId="48" fillId="0" borderId="0" xfId="0" applyFont="1" applyBorder="1" applyAlignment="1">
      <alignment vertical="center"/>
    </xf>
    <xf numFmtId="0" fontId="28" fillId="0" borderId="0" xfId="0" applyFont="1" applyBorder="1" applyAlignment="1">
      <alignment vertical="center"/>
    </xf>
    <xf numFmtId="0" fontId="47" fillId="0" borderId="0" xfId="0" applyFont="1" applyBorder="1"/>
    <xf numFmtId="0" fontId="49" fillId="0" borderId="2" xfId="0" applyFont="1" applyBorder="1" applyAlignment="1">
      <alignment vertical="center"/>
    </xf>
    <xf numFmtId="0" fontId="31" fillId="0" borderId="0" xfId="0" applyFont="1" applyBorder="1" applyAlignment="1">
      <alignment horizontal="center" vertical="center"/>
    </xf>
    <xf numFmtId="0" fontId="28" fillId="0" borderId="2" xfId="0" applyFont="1" applyBorder="1" applyAlignment="1">
      <alignment vertical="center"/>
    </xf>
    <xf numFmtId="0" fontId="47" fillId="0" borderId="3" xfId="0" applyFont="1" applyBorder="1" applyAlignment="1">
      <alignment horizontal="center" vertical="center"/>
    </xf>
    <xf numFmtId="0" fontId="47" fillId="0" borderId="0" xfId="0" applyFont="1" applyBorder="1" applyAlignment="1">
      <alignment horizontal="center" vertical="center"/>
    </xf>
    <xf numFmtId="0" fontId="47" fillId="0" borderId="2" xfId="0" applyFont="1" applyBorder="1" applyAlignment="1">
      <alignment vertical="center"/>
    </xf>
    <xf numFmtId="0" fontId="8" fillId="0" borderId="20" xfId="0" applyFont="1" applyBorder="1" applyAlignment="1">
      <alignment vertical="center"/>
    </xf>
    <xf numFmtId="0" fontId="8" fillId="0" borderId="0" xfId="0" applyFont="1" applyBorder="1" applyAlignment="1">
      <alignment vertical="center"/>
    </xf>
    <xf numFmtId="0" fontId="25" fillId="0" borderId="3" xfId="0" applyFont="1" applyBorder="1" applyAlignment="1">
      <alignment horizontal="center" vertical="center"/>
    </xf>
    <xf numFmtId="2" fontId="25" fillId="0" borderId="0" xfId="0" applyNumberFormat="1" applyFont="1" applyBorder="1" applyAlignment="1">
      <alignment horizontal="left" vertical="center"/>
    </xf>
    <xf numFmtId="0" fontId="47" fillId="0" borderId="0" xfId="0" applyFont="1" applyBorder="1" applyAlignment="1"/>
    <xf numFmtId="2" fontId="25" fillId="0" borderId="0" xfId="0" applyNumberFormat="1" applyFont="1" applyBorder="1" applyAlignment="1">
      <alignment horizontal="right" vertical="center"/>
    </xf>
    <xf numFmtId="0" fontId="50" fillId="0" borderId="2" xfId="0" applyFont="1" applyBorder="1" applyAlignment="1">
      <alignment vertical="center"/>
    </xf>
    <xf numFmtId="0" fontId="50" fillId="0" borderId="1" xfId="0" applyFont="1" applyBorder="1" applyAlignment="1">
      <alignment horizontal="right" vertical="center"/>
    </xf>
    <xf numFmtId="0" fontId="50" fillId="0" borderId="0" xfId="0" applyFont="1" applyBorder="1" applyAlignment="1">
      <alignment vertical="center"/>
    </xf>
    <xf numFmtId="0" fontId="47" fillId="0" borderId="0" xfId="0" applyFont="1"/>
    <xf numFmtId="0" fontId="47" fillId="0" borderId="0" xfId="0" applyFont="1" applyBorder="1" applyAlignment="1">
      <alignment vertical="top"/>
    </xf>
    <xf numFmtId="0" fontId="47" fillId="0" borderId="0" xfId="0" applyFont="1" applyBorder="1" applyAlignment="1">
      <alignment horizontal="left" vertical="top"/>
    </xf>
    <xf numFmtId="0" fontId="47" fillId="0" borderId="9" xfId="0" applyFont="1" applyBorder="1" applyAlignment="1">
      <alignment vertical="center"/>
    </xf>
    <xf numFmtId="0" fontId="47" fillId="0" borderId="10" xfId="0" applyFont="1" applyBorder="1" applyAlignment="1">
      <alignment vertical="center"/>
    </xf>
    <xf numFmtId="0" fontId="47" fillId="0" borderId="11" xfId="0" applyFont="1" applyBorder="1" applyAlignment="1">
      <alignment vertical="center"/>
    </xf>
    <xf numFmtId="0" fontId="47" fillId="0" borderId="1" xfId="0" applyFont="1" applyBorder="1"/>
    <xf numFmtId="0" fontId="28" fillId="0" borderId="0" xfId="0" applyFont="1" applyBorder="1" applyAlignment="1">
      <alignment horizontal="left"/>
    </xf>
    <xf numFmtId="0" fontId="28" fillId="0" borderId="0" xfId="0" applyFont="1" applyBorder="1" applyAlignment="1">
      <alignment vertical="center" wrapText="1"/>
    </xf>
    <xf numFmtId="2" fontId="28" fillId="0" borderId="0" xfId="0" applyNumberFormat="1" applyFont="1" applyBorder="1" applyAlignment="1">
      <alignment vertical="center"/>
    </xf>
    <xf numFmtId="0" fontId="47" fillId="0" borderId="0" xfId="0" applyFont="1" applyBorder="1" applyAlignment="1">
      <alignment horizontal="left"/>
    </xf>
    <xf numFmtId="0" fontId="25" fillId="0" borderId="2" xfId="0" applyFont="1" applyBorder="1" applyAlignment="1">
      <alignment vertical="center"/>
    </xf>
    <xf numFmtId="0" fontId="50" fillId="0" borderId="0" xfId="0" applyFont="1" applyBorder="1"/>
    <xf numFmtId="0" fontId="18" fillId="0" borderId="0" xfId="0" applyFont="1" applyBorder="1" applyAlignment="1">
      <alignment vertical="center" wrapText="1"/>
    </xf>
    <xf numFmtId="0" fontId="25" fillId="0" borderId="0" xfId="0" applyFont="1" applyBorder="1" applyAlignment="1">
      <alignment vertical="top"/>
    </xf>
    <xf numFmtId="0" fontId="47" fillId="0" borderId="2" xfId="0" applyFont="1" applyBorder="1"/>
    <xf numFmtId="0" fontId="25" fillId="0" borderId="0" xfId="0" applyFont="1" applyBorder="1" applyAlignment="1">
      <alignment vertical="center" wrapText="1"/>
    </xf>
    <xf numFmtId="0" fontId="25" fillId="0" borderId="9" xfId="0" applyFont="1" applyBorder="1" applyAlignment="1">
      <alignment vertical="center"/>
    </xf>
    <xf numFmtId="0" fontId="25" fillId="0" borderId="10" xfId="0" applyFont="1" applyBorder="1" applyAlignment="1">
      <alignment vertical="center"/>
    </xf>
    <xf numFmtId="0" fontId="47" fillId="0" borderId="11" xfId="0" applyFont="1" applyBorder="1"/>
    <xf numFmtId="0" fontId="24" fillId="0" borderId="0" xfId="0" applyFont="1" applyAlignment="1">
      <alignment horizontal="left" vertical="center"/>
    </xf>
    <xf numFmtId="49" fontId="24" fillId="0" borderId="0" xfId="0" applyNumberFormat="1" applyFont="1" applyAlignment="1">
      <alignment vertical="center"/>
    </xf>
    <xf numFmtId="0" fontId="17" fillId="0" borderId="0" xfId="0" applyFont="1" applyAlignment="1">
      <alignment horizontal="center" vertical="center"/>
    </xf>
    <xf numFmtId="0" fontId="18" fillId="0" borderId="0" xfId="0" applyFont="1" applyAlignment="1">
      <alignment vertical="center"/>
    </xf>
    <xf numFmtId="49" fontId="47" fillId="0" borderId="0" xfId="0" applyNumberFormat="1" applyFont="1"/>
    <xf numFmtId="0" fontId="25" fillId="0" borderId="0" xfId="0" applyFont="1" applyAlignment="1">
      <alignment vertical="top"/>
    </xf>
    <xf numFmtId="0" fontId="21" fillId="0" borderId="0" xfId="0" applyFont="1" applyBorder="1" applyAlignment="1">
      <alignment vertical="center"/>
    </xf>
    <xf numFmtId="0" fontId="21" fillId="0" borderId="1" xfId="0" applyFont="1" applyBorder="1" applyAlignment="1">
      <alignment vertical="center"/>
    </xf>
    <xf numFmtId="0" fontId="9" fillId="0" borderId="21" xfId="0" applyFont="1" applyBorder="1" applyAlignment="1">
      <alignment horizontal="center" vertical="center"/>
    </xf>
    <xf numFmtId="0" fontId="9" fillId="0" borderId="21" xfId="0" quotePrefix="1" applyFont="1" applyBorder="1" applyAlignment="1">
      <alignment horizontal="center" vertical="center"/>
    </xf>
    <xf numFmtId="0" fontId="6" fillId="0" borderId="17" xfId="0" applyFont="1" applyBorder="1" applyAlignment="1">
      <alignment vertical="center"/>
    </xf>
    <xf numFmtId="0" fontId="0" fillId="0" borderId="18" xfId="0" applyBorder="1" applyAlignment="1">
      <alignment vertical="center"/>
    </xf>
    <xf numFmtId="0" fontId="0" fillId="0" borderId="22" xfId="0" applyBorder="1" applyAlignment="1">
      <alignment vertical="center"/>
    </xf>
    <xf numFmtId="0" fontId="0" fillId="0" borderId="19" xfId="0" applyBorder="1" applyAlignment="1">
      <alignment vertical="center"/>
    </xf>
    <xf numFmtId="0" fontId="49" fillId="0" borderId="0" xfId="0" applyFont="1" applyBorder="1" applyAlignment="1">
      <alignment horizontal="left" vertical="center"/>
    </xf>
    <xf numFmtId="0" fontId="7" fillId="0" borderId="0" xfId="0" applyFont="1" applyBorder="1" applyAlignment="1">
      <alignment horizontal="left" vertical="center"/>
    </xf>
    <xf numFmtId="14" fontId="0" fillId="0" borderId="0" xfId="0" applyNumberFormat="1" applyFill="1" applyBorder="1" applyAlignment="1">
      <alignment vertical="center" wrapText="1"/>
    </xf>
    <xf numFmtId="0" fontId="19" fillId="0" borderId="1" xfId="0" applyFont="1" applyBorder="1" applyAlignment="1">
      <alignment horizontal="center" textRotation="90"/>
    </xf>
    <xf numFmtId="0" fontId="51" fillId="0" borderId="0" xfId="0" applyNumberFormat="1" applyFont="1" applyAlignment="1">
      <alignment horizontal="left" vertical="center"/>
    </xf>
    <xf numFmtId="2" fontId="24" fillId="0" borderId="0" xfId="0" applyNumberFormat="1" applyFont="1" applyAlignment="1">
      <alignment horizontal="left" vertical="center"/>
    </xf>
    <xf numFmtId="0" fontId="24" fillId="0" borderId="0" xfId="0" applyFont="1" applyAlignment="1">
      <alignment vertical="center" wrapText="1"/>
    </xf>
    <xf numFmtId="0" fontId="0" fillId="4" borderId="0" xfId="0" applyFill="1"/>
    <xf numFmtId="0" fontId="28" fillId="0" borderId="0" xfId="0" applyFont="1" applyAlignment="1">
      <alignment horizontal="left" vertical="center"/>
    </xf>
    <xf numFmtId="0" fontId="28" fillId="0" borderId="0" xfId="0" applyFont="1" applyAlignment="1">
      <alignment vertical="center"/>
    </xf>
    <xf numFmtId="0" fontId="24" fillId="0" borderId="0" xfId="0" applyFont="1" applyAlignment="1">
      <alignment horizontal="right" vertical="center"/>
    </xf>
    <xf numFmtId="0" fontId="18" fillId="0" borderId="0" xfId="0" applyFont="1" applyAlignment="1"/>
    <xf numFmtId="0" fontId="17" fillId="0" borderId="0" xfId="0" applyFont="1" applyAlignment="1">
      <alignment horizontal="justify"/>
    </xf>
    <xf numFmtId="0" fontId="18" fillId="0" borderId="0" xfId="0" applyFont="1" applyAlignment="1">
      <alignment horizontal="left" vertical="center"/>
    </xf>
    <xf numFmtId="0" fontId="18" fillId="0" borderId="0" xfId="0" applyFont="1" applyAlignment="1">
      <alignment horizontal="justify"/>
    </xf>
    <xf numFmtId="0" fontId="17" fillId="0" borderId="0" xfId="0" applyFont="1" applyAlignment="1">
      <alignment horizontal="left" vertical="top" wrapText="1"/>
    </xf>
    <xf numFmtId="0" fontId="18" fillId="0" borderId="0" xfId="0" applyFont="1"/>
    <xf numFmtId="0" fontId="35" fillId="0" borderId="0" xfId="0" applyFont="1"/>
    <xf numFmtId="0" fontId="24" fillId="0" borderId="0" xfId="0" applyFont="1"/>
    <xf numFmtId="0" fontId="16" fillId="0" borderId="0" xfId="0" applyFont="1" applyAlignment="1">
      <alignment horizontal="center"/>
    </xf>
    <xf numFmtId="0" fontId="17" fillId="0" borderId="0" xfId="0" applyFont="1" applyAlignment="1"/>
    <xf numFmtId="0" fontId="36" fillId="0" borderId="0" xfId="0" applyFont="1" applyAlignment="1">
      <alignment horizontal="justify"/>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47" fillId="0" borderId="0" xfId="0" applyFont="1" applyBorder="1" applyAlignment="1">
      <alignment horizontal="center" vertical="center"/>
    </xf>
    <xf numFmtId="0" fontId="24" fillId="0" borderId="3" xfId="0" applyFont="1" applyBorder="1" applyAlignment="1">
      <alignment horizontal="center" vertical="center" wrapText="1"/>
    </xf>
    <xf numFmtId="0" fontId="24" fillId="0" borderId="0" xfId="0" applyFont="1" applyAlignment="1">
      <alignment horizontal="center"/>
    </xf>
    <xf numFmtId="0" fontId="37" fillId="0" borderId="0" xfId="0" applyFont="1" applyAlignment="1">
      <alignment vertical="center"/>
    </xf>
    <xf numFmtId="0" fontId="5" fillId="0" borderId="0" xfId="0" applyFont="1" applyAlignment="1">
      <alignment vertical="center"/>
    </xf>
    <xf numFmtId="0" fontId="24" fillId="0" borderId="0" xfId="0" applyFont="1" applyAlignment="1">
      <alignment vertical="center" shrinkToFit="1"/>
    </xf>
    <xf numFmtId="0" fontId="24" fillId="0" borderId="0" xfId="0" applyFont="1" applyAlignment="1">
      <alignment vertical="center" wrapText="1" shrinkToFit="1"/>
    </xf>
    <xf numFmtId="0" fontId="0" fillId="5" borderId="0" xfId="0" applyFill="1"/>
    <xf numFmtId="0" fontId="18" fillId="5" borderId="0" xfId="0" applyFont="1" applyFill="1"/>
    <xf numFmtId="0" fontId="0" fillId="5" borderId="0" xfId="0" applyFill="1" applyBorder="1"/>
    <xf numFmtId="0" fontId="52" fillId="4" borderId="52" xfId="0" applyFont="1" applyFill="1" applyBorder="1" applyAlignment="1">
      <alignment horizontal="left" vertical="center"/>
    </xf>
    <xf numFmtId="0" fontId="18" fillId="4" borderId="52" xfId="0" applyFont="1" applyFill="1" applyBorder="1"/>
    <xf numFmtId="0" fontId="18" fillId="4" borderId="52" xfId="0" applyFont="1" applyFill="1" applyBorder="1" applyAlignment="1">
      <alignment horizontal="left" vertical="center"/>
    </xf>
    <xf numFmtId="0" fontId="52" fillId="4" borderId="53" xfId="0" applyFont="1" applyFill="1" applyBorder="1" applyAlignment="1">
      <alignment horizontal="left" vertical="center"/>
    </xf>
    <xf numFmtId="0" fontId="18" fillId="4" borderId="53" xfId="0" applyFont="1" applyFill="1" applyBorder="1"/>
    <xf numFmtId="0" fontId="18" fillId="4" borderId="53" xfId="0" applyFont="1" applyFill="1" applyBorder="1" applyAlignment="1">
      <alignment horizontal="left"/>
    </xf>
    <xf numFmtId="0" fontId="52" fillId="4" borderId="55" xfId="0" applyFont="1" applyFill="1" applyBorder="1" applyAlignment="1">
      <alignment horizontal="left" vertical="center"/>
    </xf>
    <xf numFmtId="0" fontId="18" fillId="4" borderId="55" xfId="0" applyFont="1" applyFill="1" applyBorder="1"/>
    <xf numFmtId="0" fontId="18" fillId="4" borderId="55" xfId="0" applyFont="1" applyFill="1" applyBorder="1" applyAlignment="1">
      <alignment horizontal="left"/>
    </xf>
    <xf numFmtId="0" fontId="18" fillId="4" borderId="56" xfId="0" applyFont="1" applyFill="1" applyBorder="1"/>
    <xf numFmtId="0" fontId="18" fillId="4" borderId="56" xfId="0" applyFont="1" applyFill="1" applyBorder="1" applyAlignment="1">
      <alignment horizontal="left"/>
    </xf>
    <xf numFmtId="0" fontId="24" fillId="0" borderId="3" xfId="0" applyFont="1" applyBorder="1" applyAlignment="1">
      <alignment horizontal="center" vertical="center" shrinkToFit="1"/>
    </xf>
    <xf numFmtId="0" fontId="7" fillId="0" borderId="3" xfId="0" applyFont="1" applyBorder="1" applyAlignment="1">
      <alignment horizontal="center" vertical="center" wrapText="1"/>
    </xf>
    <xf numFmtId="1" fontId="18" fillId="0" borderId="0" xfId="0" applyNumberFormat="1" applyFont="1"/>
    <xf numFmtId="0" fontId="25" fillId="0" borderId="3" xfId="0" applyFont="1" applyBorder="1" applyAlignment="1">
      <alignment horizontal="left" vertical="center" shrinkToFit="1"/>
    </xf>
    <xf numFmtId="0" fontId="24" fillId="0" borderId="8" xfId="0" applyFont="1" applyBorder="1" applyAlignment="1">
      <alignment horizontal="center" vertical="center" shrinkToFit="1"/>
    </xf>
    <xf numFmtId="0" fontId="6" fillId="0" borderId="3" xfId="0" applyFont="1" applyBorder="1" applyAlignment="1">
      <alignment horizontal="center" vertical="center" textRotation="90" wrapText="1"/>
    </xf>
    <xf numFmtId="0" fontId="6" fillId="0" borderId="3" xfId="0" applyFont="1" applyBorder="1" applyAlignment="1">
      <alignment horizontal="center" vertical="center" wrapText="1"/>
    </xf>
    <xf numFmtId="0" fontId="19" fillId="0" borderId="3" xfId="0" applyFont="1" applyBorder="1" applyAlignment="1">
      <alignment horizontal="center" vertical="center" textRotation="90" shrinkToFit="1"/>
    </xf>
    <xf numFmtId="0" fontId="39" fillId="0" borderId="8" xfId="0" applyFont="1" applyBorder="1" applyAlignment="1">
      <alignment horizontal="center" vertical="center" textRotation="90" wrapText="1"/>
    </xf>
    <xf numFmtId="1" fontId="25" fillId="0" borderId="3" xfId="0" applyNumberFormat="1" applyFont="1" applyBorder="1" applyAlignment="1">
      <alignment horizontal="left" vertical="center"/>
    </xf>
    <xf numFmtId="0" fontId="25" fillId="0" borderId="3" xfId="0" applyFont="1" applyBorder="1" applyAlignment="1">
      <alignment horizontal="left" vertical="center"/>
    </xf>
    <xf numFmtId="0" fontId="25" fillId="0" borderId="24" xfId="0" applyFont="1" applyBorder="1" applyAlignment="1">
      <alignment horizontal="left" vertical="center" shrinkToFit="1"/>
    </xf>
    <xf numFmtId="1" fontId="25" fillId="0" borderId="24" xfId="0" applyNumberFormat="1" applyFont="1" applyBorder="1" applyAlignment="1">
      <alignment horizontal="left" vertical="center"/>
    </xf>
    <xf numFmtId="0" fontId="25" fillId="0" borderId="24" xfId="0" applyFont="1" applyBorder="1" applyAlignment="1">
      <alignment horizontal="left" vertical="center"/>
    </xf>
    <xf numFmtId="0" fontId="31" fillId="0" borderId="25" xfId="0" applyFont="1" applyBorder="1" applyAlignment="1">
      <alignment horizontal="center" vertical="center"/>
    </xf>
    <xf numFmtId="164" fontId="24" fillId="0" borderId="3" xfId="0" applyNumberFormat="1" applyFont="1" applyBorder="1" applyAlignment="1">
      <alignment horizontal="center" vertical="center" shrinkToFit="1"/>
    </xf>
    <xf numFmtId="0" fontId="24" fillId="0" borderId="0" xfId="0" applyFont="1" applyAlignment="1">
      <alignment shrinkToFit="1"/>
    </xf>
    <xf numFmtId="0" fontId="24" fillId="0" borderId="0" xfId="0" applyFont="1" applyAlignment="1">
      <alignment horizontal="center" vertical="center" shrinkToFit="1"/>
    </xf>
    <xf numFmtId="165" fontId="24" fillId="0" borderId="8" xfId="0" applyNumberFormat="1" applyFont="1" applyBorder="1" applyAlignment="1">
      <alignment horizontal="center" vertical="center" shrinkToFit="1"/>
    </xf>
    <xf numFmtId="0" fontId="24" fillId="0" borderId="3" xfId="0" applyFont="1" applyBorder="1" applyAlignment="1">
      <alignment horizontal="center" shrinkToFit="1"/>
    </xf>
    <xf numFmtId="0" fontId="25" fillId="0" borderId="3" xfId="0" applyFont="1" applyBorder="1" applyAlignment="1">
      <alignment horizontal="right" vertical="center"/>
    </xf>
    <xf numFmtId="0" fontId="25" fillId="0" borderId="24" xfId="0" applyFont="1" applyBorder="1" applyAlignment="1">
      <alignment horizontal="right" vertical="center"/>
    </xf>
    <xf numFmtId="1" fontId="25" fillId="0" borderId="3" xfId="0" applyNumberFormat="1" applyFont="1" applyBorder="1" applyAlignment="1">
      <alignment horizontal="right" vertical="center"/>
    </xf>
    <xf numFmtId="1" fontId="25" fillId="0" borderId="24" xfId="0" applyNumberFormat="1" applyFont="1" applyBorder="1" applyAlignment="1">
      <alignment horizontal="right" vertical="center"/>
    </xf>
    <xf numFmtId="0" fontId="34" fillId="0" borderId="2" xfId="0" applyFont="1" applyBorder="1" applyAlignment="1">
      <alignment vertical="center"/>
    </xf>
    <xf numFmtId="0" fontId="7" fillId="0" borderId="2" xfId="0" applyFont="1" applyBorder="1" applyAlignment="1">
      <alignment horizontal="left" vertical="center"/>
    </xf>
    <xf numFmtId="0" fontId="7" fillId="0" borderId="2"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horizontal="center" vertical="center"/>
    </xf>
    <xf numFmtId="0" fontId="18" fillId="0" borderId="29" xfId="0" applyFont="1" applyBorder="1" applyAlignment="1">
      <alignment vertical="center"/>
    </xf>
    <xf numFmtId="0" fontId="18" fillId="0" borderId="30" xfId="0" applyFont="1" applyBorder="1" applyAlignment="1">
      <alignment vertical="center"/>
    </xf>
    <xf numFmtId="0" fontId="47" fillId="0" borderId="0" xfId="0" applyFont="1" applyAlignment="1">
      <alignment horizontal="center" vertical="center"/>
    </xf>
    <xf numFmtId="0" fontId="47" fillId="0" borderId="0" xfId="0" applyFont="1" applyAlignment="1">
      <alignment horizontal="left" vertical="center"/>
    </xf>
    <xf numFmtId="0" fontId="49" fillId="0" borderId="3" xfId="0" applyFont="1" applyBorder="1" applyAlignment="1">
      <alignment horizontal="center" vertical="center" wrapText="1"/>
    </xf>
    <xf numFmtId="0" fontId="28" fillId="0" borderId="21" xfId="0" applyFont="1" applyBorder="1" applyAlignment="1">
      <alignment horizontal="center" vertical="center"/>
    </xf>
    <xf numFmtId="0" fontId="48" fillId="0" borderId="3" xfId="0" applyFont="1" applyBorder="1" applyAlignment="1">
      <alignment horizontal="center" vertical="center" wrapText="1"/>
    </xf>
    <xf numFmtId="2" fontId="47" fillId="0" borderId="0" xfId="0" applyNumberFormat="1" applyFont="1" applyAlignment="1">
      <alignment horizontal="left" vertical="center"/>
    </xf>
    <xf numFmtId="0" fontId="50" fillId="0" borderId="0" xfId="0" applyFont="1" applyAlignment="1">
      <alignment horizontal="left" vertical="center"/>
    </xf>
    <xf numFmtId="0" fontId="54" fillId="0" borderId="0" xfId="0" applyFont="1" applyAlignment="1"/>
    <xf numFmtId="0" fontId="54" fillId="0" borderId="0" xfId="0" applyFont="1" applyAlignment="1">
      <alignment shrinkToFit="1"/>
    </xf>
    <xf numFmtId="1" fontId="55" fillId="0" borderId="3" xfId="0" applyNumberFormat="1" applyFont="1" applyBorder="1" applyAlignment="1">
      <alignment horizontal="center" vertical="center"/>
    </xf>
    <xf numFmtId="0" fontId="7" fillId="0" borderId="0" xfId="0" applyFont="1" applyBorder="1" applyAlignment="1">
      <alignment horizontal="left" vertical="center" wrapText="1"/>
    </xf>
    <xf numFmtId="0" fontId="1" fillId="0" borderId="0" xfId="0" applyFont="1" applyBorder="1" applyAlignment="1">
      <alignment horizontal="left" vertical="center"/>
    </xf>
    <xf numFmtId="0" fontId="0" fillId="0" borderId="0" xfId="0" applyAlignment="1">
      <alignment horizontal="left"/>
    </xf>
    <xf numFmtId="0" fontId="56" fillId="0" borderId="0" xfId="0" applyFont="1" applyAlignment="1">
      <alignment horizontal="center" vertical="center"/>
    </xf>
    <xf numFmtId="0" fontId="56" fillId="0" borderId="0" xfId="0" applyFont="1"/>
    <xf numFmtId="0" fontId="18" fillId="0" borderId="0" xfId="0" applyFont="1" applyProtection="1">
      <protection locked="0"/>
    </xf>
    <xf numFmtId="0" fontId="0" fillId="0" borderId="0" xfId="0" applyProtection="1">
      <protection locked="0"/>
    </xf>
    <xf numFmtId="0" fontId="57" fillId="0" borderId="3" xfId="1" applyFont="1" applyBorder="1" applyAlignment="1" applyProtection="1">
      <alignment horizontal="center"/>
      <protection locked="0" hidden="1"/>
    </xf>
    <xf numFmtId="0" fontId="57" fillId="0" borderId="3" xfId="1" applyFont="1" applyBorder="1" applyProtection="1">
      <protection locked="0" hidden="1"/>
    </xf>
    <xf numFmtId="14" fontId="18" fillId="0" borderId="0" xfId="0" applyNumberFormat="1" applyFont="1" applyProtection="1">
      <protection locked="0"/>
    </xf>
    <xf numFmtId="0" fontId="59" fillId="7" borderId="60" xfId="0" applyFont="1" applyFill="1" applyBorder="1" applyAlignment="1">
      <alignment horizontal="center" vertical="center" wrapText="1"/>
    </xf>
    <xf numFmtId="0" fontId="24" fillId="0" borderId="0" xfId="0" applyFont="1" applyAlignment="1">
      <alignment horizontal="center" vertical="center"/>
    </xf>
    <xf numFmtId="0" fontId="24" fillId="0" borderId="3" xfId="0" applyFont="1" applyBorder="1" applyAlignment="1">
      <alignment horizontal="center" vertical="center" shrinkToFit="1"/>
    </xf>
    <xf numFmtId="0" fontId="47" fillId="0" borderId="0" xfId="0" applyFont="1" applyAlignment="1">
      <alignment horizontal="center" vertical="center"/>
    </xf>
    <xf numFmtId="0" fontId="53" fillId="7" borderId="95" xfId="0" applyFont="1" applyFill="1" applyBorder="1" applyAlignment="1">
      <alignment vertical="center" wrapText="1"/>
    </xf>
    <xf numFmtId="0" fontId="64" fillId="7" borderId="57" xfId="0" applyFont="1" applyFill="1" applyBorder="1" applyAlignment="1">
      <alignment horizontal="center" vertical="center" wrapText="1"/>
    </xf>
    <xf numFmtId="0" fontId="28" fillId="0" borderId="3" xfId="0" applyFont="1" applyBorder="1" applyAlignment="1">
      <alignment horizontal="center" vertical="center" wrapText="1"/>
    </xf>
    <xf numFmtId="0" fontId="18" fillId="6" borderId="83" xfId="0" applyFont="1" applyFill="1" applyBorder="1" applyAlignment="1" applyProtection="1">
      <alignment vertical="center"/>
      <protection locked="0"/>
    </xf>
    <xf numFmtId="0" fontId="6" fillId="0" borderId="0" xfId="0" applyFont="1"/>
    <xf numFmtId="0" fontId="24" fillId="0" borderId="3" xfId="0" applyFont="1" applyBorder="1" applyAlignment="1">
      <alignment horizontal="center" vertical="center" shrinkToFit="1"/>
    </xf>
    <xf numFmtId="0" fontId="0" fillId="0" borderId="0" xfId="0" applyBorder="1" applyAlignment="1">
      <alignment horizontal="center" vertical="center"/>
    </xf>
    <xf numFmtId="0" fontId="24" fillId="0" borderId="3" xfId="0" applyFont="1" applyBorder="1" applyAlignment="1">
      <alignment horizontal="center" vertical="center" shrinkToFit="1"/>
    </xf>
    <xf numFmtId="0" fontId="18" fillId="0" borderId="0" xfId="0" applyFont="1" applyAlignment="1">
      <alignment horizontal="center"/>
    </xf>
    <xf numFmtId="0" fontId="18" fillId="0" borderId="0" xfId="0" applyFont="1" applyAlignment="1">
      <alignment horizontal="justify" vertical="justify" wrapText="1"/>
    </xf>
    <xf numFmtId="0" fontId="6" fillId="0" borderId="0" xfId="0" applyFont="1" applyAlignment="1">
      <alignment horizontal="left"/>
    </xf>
    <xf numFmtId="0" fontId="0" fillId="0" borderId="3" xfId="0" applyBorder="1" applyAlignment="1">
      <alignment horizontal="center" vertical="center"/>
    </xf>
    <xf numFmtId="164" fontId="0" fillId="0" borderId="3" xfId="0" applyNumberFormat="1" applyBorder="1" applyAlignment="1">
      <alignment horizontal="center" vertical="center"/>
    </xf>
    <xf numFmtId="0" fontId="16" fillId="0" borderId="0" xfId="0" applyFont="1"/>
    <xf numFmtId="0" fontId="18" fillId="0" borderId="0" xfId="0" applyFont="1" applyFill="1" applyBorder="1" applyAlignment="1">
      <alignment horizontal="left" vertical="center"/>
    </xf>
    <xf numFmtId="0" fontId="24" fillId="0" borderId="3" xfId="0" applyFont="1" applyBorder="1" applyAlignment="1">
      <alignment horizontal="center" vertical="center" shrinkToFit="1"/>
    </xf>
    <xf numFmtId="0" fontId="24" fillId="0" borderId="3" xfId="0" applyFont="1" applyBorder="1" applyAlignment="1">
      <alignment horizontal="center" vertical="center" shrinkToFit="1"/>
    </xf>
    <xf numFmtId="0" fontId="58" fillId="8" borderId="8" xfId="1" applyFont="1" applyFill="1" applyBorder="1" applyAlignment="1" applyProtection="1">
      <alignment vertical="top"/>
      <protection locked="0" hidden="1"/>
    </xf>
    <xf numFmtId="0" fontId="58" fillId="8" borderId="14" xfId="1" applyFont="1" applyFill="1" applyBorder="1" applyAlignment="1" applyProtection="1">
      <alignment vertical="top"/>
      <protection locked="0" hidden="1"/>
    </xf>
    <xf numFmtId="0" fontId="58" fillId="8" borderId="23" xfId="1" applyFont="1" applyFill="1" applyBorder="1" applyAlignment="1" applyProtection="1">
      <alignment vertical="top"/>
      <protection locked="0" hidden="1"/>
    </xf>
    <xf numFmtId="0" fontId="18" fillId="8" borderId="0" xfId="0" applyFont="1" applyFill="1" applyProtection="1">
      <protection locked="0"/>
    </xf>
    <xf numFmtId="0" fontId="54" fillId="0" borderId="25" xfId="0" applyFont="1" applyBorder="1" applyAlignment="1">
      <alignment horizontal="left" vertical="center"/>
    </xf>
    <xf numFmtId="1" fontId="54" fillId="0" borderId="25" xfId="0" applyNumberFormat="1" applyFont="1" applyBorder="1" applyAlignment="1">
      <alignment horizontal="left" vertical="center"/>
    </xf>
    <xf numFmtId="1" fontId="54" fillId="0" borderId="25" xfId="0" applyNumberFormat="1" applyFont="1" applyBorder="1" applyAlignment="1">
      <alignment horizontal="right" vertical="center"/>
    </xf>
    <xf numFmtId="0" fontId="0" fillId="0" borderId="3" xfId="0" applyBorder="1" applyAlignment="1">
      <alignment horizontal="center" vertical="center"/>
    </xf>
    <xf numFmtId="0" fontId="18" fillId="13" borderId="0" xfId="0" applyFont="1" applyFill="1"/>
    <xf numFmtId="0" fontId="70" fillId="7" borderId="100" xfId="0" applyFont="1" applyFill="1" applyBorder="1" applyAlignment="1">
      <alignment horizontal="center" vertical="center" wrapText="1"/>
    </xf>
    <xf numFmtId="0" fontId="6" fillId="0" borderId="0" xfId="0" applyFont="1" applyAlignment="1"/>
    <xf numFmtId="0" fontId="18" fillId="11" borderId="96" xfId="0" applyFont="1" applyFill="1" applyBorder="1" applyAlignment="1" applyProtection="1">
      <alignment horizontal="center" vertical="center"/>
      <protection locked="0"/>
    </xf>
    <xf numFmtId="0" fontId="18" fillId="11" borderId="25" xfId="0" applyFont="1" applyFill="1" applyBorder="1" applyAlignment="1" applyProtection="1">
      <alignment horizontal="center" vertical="center"/>
      <protection locked="0"/>
    </xf>
    <xf numFmtId="0" fontId="18" fillId="11" borderId="59" xfId="0" applyFont="1" applyFill="1" applyBorder="1" applyAlignment="1" applyProtection="1">
      <alignment horizontal="center" vertical="center"/>
      <protection locked="0"/>
    </xf>
    <xf numFmtId="0" fontId="18" fillId="11" borderId="3" xfId="0" applyFont="1" applyFill="1" applyBorder="1" applyAlignment="1" applyProtection="1">
      <alignment horizontal="center" vertical="center"/>
      <protection locked="0"/>
    </xf>
    <xf numFmtId="0" fontId="18" fillId="11" borderId="3" xfId="0" applyFont="1" applyFill="1" applyBorder="1" applyAlignment="1" applyProtection="1">
      <alignment horizontal="center" vertical="center"/>
      <protection locked="0"/>
    </xf>
    <xf numFmtId="0" fontId="18" fillId="11" borderId="97" xfId="0" applyFont="1" applyFill="1" applyBorder="1" applyAlignment="1" applyProtection="1">
      <alignment horizontal="center" vertical="center"/>
      <protection locked="0"/>
    </xf>
    <xf numFmtId="0" fontId="18" fillId="11" borderId="21" xfId="0" applyFont="1" applyFill="1" applyBorder="1" applyAlignment="1" applyProtection="1">
      <alignment horizontal="center" vertical="center"/>
      <protection locked="0"/>
    </xf>
    <xf numFmtId="0" fontId="18" fillId="11" borderId="23" xfId="0" applyFont="1" applyFill="1" applyBorder="1" applyAlignment="1" applyProtection="1">
      <alignment horizontal="center" vertical="center"/>
      <protection locked="0"/>
    </xf>
    <xf numFmtId="0" fontId="18" fillId="11" borderId="54" xfId="0" applyFont="1" applyFill="1" applyBorder="1" applyAlignment="1" applyProtection="1">
      <alignment horizontal="center" vertical="center"/>
      <protection locked="0"/>
    </xf>
    <xf numFmtId="0" fontId="18" fillId="11" borderId="8" xfId="0" applyFont="1" applyFill="1" applyBorder="1" applyAlignment="1" applyProtection="1">
      <alignment horizontal="center" vertical="center"/>
      <protection locked="0"/>
    </xf>
    <xf numFmtId="0" fontId="71" fillId="12" borderId="0" xfId="0" applyFont="1" applyFill="1" applyAlignment="1">
      <alignment horizontal="center" vertical="center"/>
    </xf>
    <xf numFmtId="0" fontId="18" fillId="11" borderId="3" xfId="0" applyFont="1" applyFill="1" applyBorder="1" applyAlignment="1" applyProtection="1">
      <alignment horizontal="center" vertical="center"/>
      <protection locked="0"/>
    </xf>
    <xf numFmtId="0" fontId="18" fillId="11" borderId="21" xfId="0" applyFont="1" applyFill="1" applyBorder="1" applyAlignment="1" applyProtection="1">
      <alignment horizontal="center" vertical="center"/>
      <protection locked="0"/>
    </xf>
    <xf numFmtId="0" fontId="53" fillId="7" borderId="60" xfId="0" applyFont="1" applyFill="1" applyBorder="1" applyAlignment="1">
      <alignment horizontal="center" vertical="center" wrapText="1"/>
    </xf>
    <xf numFmtId="0" fontId="53" fillId="7" borderId="58" xfId="0" applyFont="1" applyFill="1" applyBorder="1" applyAlignment="1">
      <alignment horizontal="center" vertical="center" wrapText="1"/>
    </xf>
    <xf numFmtId="0" fontId="53" fillId="7" borderId="82" xfId="0" applyFont="1" applyFill="1" applyBorder="1" applyAlignment="1">
      <alignment horizontal="center" vertical="center" wrapText="1"/>
    </xf>
    <xf numFmtId="164" fontId="18" fillId="11" borderId="25" xfId="0" applyNumberFormat="1" applyFont="1" applyFill="1" applyBorder="1" applyAlignment="1" applyProtection="1">
      <alignment horizontal="center" vertical="center"/>
      <protection locked="0"/>
    </xf>
    <xf numFmtId="0" fontId="18" fillId="11" borderId="5" xfId="0" applyFont="1" applyFill="1" applyBorder="1" applyAlignment="1" applyProtection="1">
      <alignment horizontal="center" vertical="center"/>
      <protection locked="0"/>
    </xf>
    <xf numFmtId="0" fontId="18" fillId="11" borderId="13" xfId="0" applyFont="1" applyFill="1" applyBorder="1" applyAlignment="1" applyProtection="1">
      <alignment horizontal="center" vertical="center"/>
      <protection locked="0"/>
    </xf>
    <xf numFmtId="0" fontId="18" fillId="11" borderId="32" xfId="0" applyFont="1" applyFill="1" applyBorder="1" applyAlignment="1" applyProtection="1">
      <alignment horizontal="center" vertical="center"/>
      <protection locked="0"/>
    </xf>
    <xf numFmtId="0" fontId="18" fillId="11" borderId="33" xfId="0" applyFont="1" applyFill="1" applyBorder="1" applyAlignment="1" applyProtection="1">
      <alignment horizontal="center" vertical="center"/>
      <protection locked="0"/>
    </xf>
    <xf numFmtId="0" fontId="18" fillId="11" borderId="61" xfId="0" applyFont="1" applyFill="1" applyBorder="1" applyAlignment="1" applyProtection="1">
      <alignment horizontal="center" vertical="center"/>
      <protection locked="0"/>
    </xf>
    <xf numFmtId="0" fontId="18" fillId="11" borderId="79"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18" fillId="6" borderId="8" xfId="0" applyFont="1" applyFill="1" applyBorder="1" applyAlignment="1" applyProtection="1">
      <alignment horizontal="center" vertical="center"/>
      <protection locked="0"/>
    </xf>
    <xf numFmtId="164" fontId="18" fillId="11" borderId="3" xfId="0" applyNumberFormat="1" applyFont="1" applyFill="1" applyBorder="1" applyAlignment="1" applyProtection="1">
      <alignment horizontal="center" vertical="center"/>
      <protection locked="0"/>
    </xf>
    <xf numFmtId="1" fontId="16" fillId="11" borderId="23" xfId="0" applyNumberFormat="1" applyFont="1" applyFill="1" applyBorder="1" applyAlignment="1" applyProtection="1">
      <alignment horizontal="left" vertical="center"/>
      <protection locked="0"/>
    </xf>
    <xf numFmtId="1" fontId="16" fillId="11" borderId="3" xfId="0" applyNumberFormat="1" applyFont="1" applyFill="1" applyBorder="1" applyAlignment="1" applyProtection="1">
      <alignment horizontal="left" vertical="center"/>
      <protection locked="0"/>
    </xf>
    <xf numFmtId="1" fontId="16" fillId="11" borderId="8" xfId="0" applyNumberFormat="1" applyFont="1" applyFill="1" applyBorder="1" applyAlignment="1" applyProtection="1">
      <alignment horizontal="left" vertical="center"/>
      <protection locked="0"/>
    </xf>
    <xf numFmtId="1" fontId="16" fillId="11" borderId="65" xfId="0" applyNumberFormat="1" applyFont="1" applyFill="1" applyBorder="1" applyAlignment="1" applyProtection="1">
      <alignment horizontal="left" vertical="center"/>
      <protection locked="0"/>
    </xf>
    <xf numFmtId="0" fontId="64" fillId="7" borderId="32" xfId="0" applyFont="1" applyFill="1" applyBorder="1" applyAlignment="1" applyProtection="1">
      <alignment horizontal="center" vertical="center"/>
    </xf>
    <xf numFmtId="0" fontId="64" fillId="7" borderId="20" xfId="0" applyFont="1" applyFill="1" applyBorder="1" applyAlignment="1" applyProtection="1">
      <alignment horizontal="center" vertical="center"/>
    </xf>
    <xf numFmtId="0" fontId="64" fillId="7" borderId="98" xfId="0" applyFont="1" applyFill="1" applyBorder="1" applyAlignment="1" applyProtection="1">
      <alignment horizontal="center" vertical="center"/>
    </xf>
    <xf numFmtId="0" fontId="53" fillId="7" borderId="63" xfId="0" applyFont="1" applyFill="1" applyBorder="1" applyAlignment="1">
      <alignment horizontal="left" vertical="center"/>
    </xf>
    <xf numFmtId="0" fontId="53" fillId="7" borderId="64" xfId="0" applyFont="1" applyFill="1" applyBorder="1" applyAlignment="1">
      <alignment horizontal="left" vertical="center"/>
    </xf>
    <xf numFmtId="0" fontId="18" fillId="11" borderId="25" xfId="0" applyFont="1" applyFill="1" applyBorder="1" applyAlignment="1" applyProtection="1">
      <alignment horizontal="center" vertical="center"/>
      <protection locked="0"/>
    </xf>
    <xf numFmtId="0" fontId="60" fillId="7" borderId="60" xfId="0" applyFont="1" applyFill="1" applyBorder="1" applyAlignment="1">
      <alignment horizontal="center" vertical="center" wrapText="1"/>
    </xf>
    <xf numFmtId="0" fontId="60" fillId="7" borderId="58" xfId="0" applyFont="1" applyFill="1" applyBorder="1" applyAlignment="1">
      <alignment horizontal="center" vertical="center" wrapText="1"/>
    </xf>
    <xf numFmtId="0" fontId="18" fillId="6" borderId="25" xfId="0" applyFont="1" applyFill="1" applyBorder="1" applyAlignment="1" applyProtection="1">
      <alignment horizontal="center" vertical="center"/>
      <protection locked="0"/>
    </xf>
    <xf numFmtId="0" fontId="18" fillId="6" borderId="5" xfId="0" applyFont="1" applyFill="1" applyBorder="1" applyAlignment="1" applyProtection="1">
      <alignment horizontal="center" vertical="center"/>
      <protection locked="0"/>
    </xf>
    <xf numFmtId="0" fontId="18" fillId="5" borderId="0" xfId="0" applyFont="1" applyFill="1" applyBorder="1" applyAlignment="1">
      <alignment horizontal="center"/>
    </xf>
    <xf numFmtId="49" fontId="16" fillId="11" borderId="14" xfId="0" applyNumberFormat="1" applyFont="1" applyFill="1" applyBorder="1" applyAlignment="1" applyProtection="1">
      <alignment horizontal="left" vertical="center"/>
      <protection locked="0"/>
    </xf>
    <xf numFmtId="0" fontId="18" fillId="11" borderId="72" xfId="0" applyFont="1" applyFill="1" applyBorder="1" applyAlignment="1" applyProtection="1">
      <alignment horizontal="left" vertical="center"/>
      <protection locked="0"/>
    </xf>
    <xf numFmtId="0" fontId="53" fillId="7" borderId="88" xfId="0" applyFont="1" applyFill="1" applyBorder="1" applyAlignment="1">
      <alignment horizontal="left" vertical="center"/>
    </xf>
    <xf numFmtId="0" fontId="16" fillId="11" borderId="62" xfId="0" applyFont="1" applyFill="1" applyBorder="1" applyAlignment="1" applyProtection="1">
      <alignment horizontal="left" vertical="center"/>
      <protection locked="0"/>
    </xf>
    <xf numFmtId="0" fontId="18" fillId="11" borderId="62" xfId="0" applyFont="1" applyFill="1" applyBorder="1" applyAlignment="1" applyProtection="1">
      <alignment horizontal="left" vertical="center"/>
      <protection locked="0"/>
    </xf>
    <xf numFmtId="0" fontId="61" fillId="7" borderId="89" xfId="0" applyFont="1" applyFill="1" applyBorder="1" applyAlignment="1">
      <alignment horizontal="center" vertical="center"/>
    </xf>
    <xf numFmtId="0" fontId="61" fillId="7" borderId="88" xfId="0" applyFont="1" applyFill="1" applyBorder="1" applyAlignment="1">
      <alignment horizontal="center" vertical="center"/>
    </xf>
    <xf numFmtId="0" fontId="61" fillId="7" borderId="77" xfId="0" applyFont="1" applyFill="1" applyBorder="1" applyAlignment="1">
      <alignment horizontal="center" vertical="center"/>
    </xf>
    <xf numFmtId="0" fontId="61" fillId="7" borderId="90" xfId="0" applyFont="1" applyFill="1" applyBorder="1" applyAlignment="1">
      <alignment horizontal="center" vertical="center"/>
    </xf>
    <xf numFmtId="0" fontId="61" fillId="7" borderId="6" xfId="0" applyFont="1" applyFill="1" applyBorder="1" applyAlignment="1">
      <alignment horizontal="center" vertical="center"/>
    </xf>
    <xf numFmtId="0" fontId="61" fillId="7" borderId="91" xfId="0" applyFont="1" applyFill="1" applyBorder="1" applyAlignment="1">
      <alignment horizontal="center" vertical="center"/>
    </xf>
    <xf numFmtId="0" fontId="53" fillId="7" borderId="76" xfId="0" applyFont="1" applyFill="1" applyBorder="1" applyAlignment="1">
      <alignment horizontal="left" vertical="center"/>
    </xf>
    <xf numFmtId="0" fontId="53" fillId="7" borderId="77" xfId="0" applyFont="1" applyFill="1" applyBorder="1" applyAlignment="1">
      <alignment horizontal="left" vertical="center"/>
    </xf>
    <xf numFmtId="0" fontId="18" fillId="11" borderId="73" xfId="0" applyFont="1" applyFill="1" applyBorder="1" applyAlignment="1" applyProtection="1">
      <alignment horizontal="left" vertical="center"/>
      <protection locked="0"/>
    </xf>
    <xf numFmtId="0" fontId="18" fillId="11" borderId="74" xfId="0" applyFont="1" applyFill="1" applyBorder="1" applyAlignment="1" applyProtection="1">
      <alignment horizontal="left" vertical="center"/>
      <protection locked="0"/>
    </xf>
    <xf numFmtId="0" fontId="18" fillId="11" borderId="61" xfId="0" applyFont="1" applyFill="1" applyBorder="1" applyAlignment="1" applyProtection="1">
      <alignment horizontal="left" vertical="center"/>
      <protection locked="0"/>
    </xf>
    <xf numFmtId="0" fontId="18" fillId="11" borderId="75" xfId="0" applyFont="1" applyFill="1" applyBorder="1" applyAlignment="1" applyProtection="1">
      <alignment horizontal="left" vertical="center"/>
      <protection locked="0"/>
    </xf>
    <xf numFmtId="0" fontId="16" fillId="11" borderId="23" xfId="0" applyFont="1" applyFill="1" applyBorder="1" applyAlignment="1" applyProtection="1">
      <alignment horizontal="left" vertical="center"/>
      <protection locked="0"/>
    </xf>
    <xf numFmtId="0" fontId="16" fillId="11" borderId="3" xfId="0" applyFont="1" applyFill="1" applyBorder="1" applyAlignment="1" applyProtection="1">
      <alignment horizontal="left" vertical="center"/>
      <protection locked="0"/>
    </xf>
    <xf numFmtId="0" fontId="16" fillId="11" borderId="8" xfId="0" applyFont="1" applyFill="1" applyBorder="1" applyAlignment="1" applyProtection="1">
      <alignment horizontal="left" vertical="center"/>
      <protection locked="0"/>
    </xf>
    <xf numFmtId="0" fontId="16" fillId="11" borderId="65" xfId="0" applyFont="1" applyFill="1" applyBorder="1" applyAlignment="1" applyProtection="1">
      <alignment horizontal="left" vertical="center"/>
      <protection locked="0"/>
    </xf>
    <xf numFmtId="0" fontId="18" fillId="6" borderId="21" xfId="0" applyFont="1" applyFill="1" applyBorder="1" applyAlignment="1" applyProtection="1">
      <alignment horizontal="center" vertical="center"/>
      <protection locked="0"/>
    </xf>
    <xf numFmtId="0" fontId="18" fillId="6" borderId="32" xfId="0" applyFont="1" applyFill="1" applyBorder="1" applyAlignment="1" applyProtection="1">
      <alignment horizontal="center" vertical="center"/>
      <protection locked="0"/>
    </xf>
    <xf numFmtId="0" fontId="53" fillId="7" borderId="78" xfId="0" applyFont="1" applyFill="1" applyBorder="1" applyAlignment="1">
      <alignment horizontal="left" vertical="center"/>
    </xf>
    <xf numFmtId="0" fontId="53" fillId="7" borderId="81" xfId="0" applyFont="1" applyFill="1" applyBorder="1" applyAlignment="1">
      <alignment horizontal="left" vertical="center"/>
    </xf>
    <xf numFmtId="0" fontId="53" fillId="7" borderId="82" xfId="0" applyFont="1" applyFill="1" applyBorder="1" applyAlignment="1">
      <alignment horizontal="left" vertical="center"/>
    </xf>
    <xf numFmtId="0" fontId="53" fillId="7" borderId="84" xfId="0" applyFont="1" applyFill="1" applyBorder="1" applyAlignment="1">
      <alignment horizontal="left" vertical="center"/>
    </xf>
    <xf numFmtId="0" fontId="53" fillId="7" borderId="85" xfId="0" applyFont="1" applyFill="1" applyBorder="1" applyAlignment="1">
      <alignment horizontal="left" vertical="center"/>
    </xf>
    <xf numFmtId="0" fontId="16" fillId="11" borderId="14" xfId="0" applyFont="1" applyFill="1" applyBorder="1" applyAlignment="1" applyProtection="1">
      <alignment horizontal="left" vertical="center"/>
      <protection locked="0"/>
    </xf>
    <xf numFmtId="0" fontId="6" fillId="12" borderId="0" xfId="0" applyFont="1" applyFill="1" applyAlignment="1">
      <alignment horizontal="center" vertical="center"/>
    </xf>
    <xf numFmtId="0" fontId="16" fillId="11" borderId="79" xfId="0" applyFont="1" applyFill="1" applyBorder="1" applyAlignment="1" applyProtection="1">
      <alignment horizontal="left" vertical="center"/>
      <protection locked="0"/>
    </xf>
    <xf numFmtId="0" fontId="16" fillId="11" borderId="74" xfId="0" applyFont="1" applyFill="1" applyBorder="1" applyAlignment="1" applyProtection="1">
      <alignment horizontal="left" vertical="center"/>
      <protection locked="0"/>
    </xf>
    <xf numFmtId="0" fontId="16" fillId="11" borderId="61" xfId="0" applyFont="1" applyFill="1" applyBorder="1" applyAlignment="1" applyProtection="1">
      <alignment horizontal="left" vertical="center"/>
      <protection locked="0"/>
    </xf>
    <xf numFmtId="0" fontId="16" fillId="11" borderId="75" xfId="0" applyFont="1" applyFill="1" applyBorder="1" applyAlignment="1" applyProtection="1">
      <alignment horizontal="left" vertical="center"/>
      <protection locked="0"/>
    </xf>
    <xf numFmtId="0" fontId="53" fillId="7" borderId="58" xfId="0" applyFont="1" applyFill="1" applyBorder="1" applyAlignment="1">
      <alignment horizontal="left" vertical="center"/>
    </xf>
    <xf numFmtId="0" fontId="18" fillId="11" borderId="80" xfId="0" applyFont="1" applyFill="1" applyBorder="1" applyAlignment="1" applyProtection="1">
      <alignment horizontal="left" vertical="center"/>
      <protection locked="0"/>
    </xf>
    <xf numFmtId="0" fontId="18" fillId="11" borderId="3" xfId="0" applyFont="1" applyFill="1" applyBorder="1" applyAlignment="1" applyProtection="1">
      <alignment horizontal="left" vertical="center"/>
      <protection locked="0"/>
    </xf>
    <xf numFmtId="0" fontId="18" fillId="11" borderId="8" xfId="0" applyFont="1" applyFill="1" applyBorder="1" applyAlignment="1" applyProtection="1">
      <alignment horizontal="left" vertical="center"/>
      <protection locked="0"/>
    </xf>
    <xf numFmtId="0" fontId="18" fillId="11" borderId="65" xfId="0" applyFont="1" applyFill="1" applyBorder="1" applyAlignment="1" applyProtection="1">
      <alignment horizontal="left" vertical="center"/>
      <protection locked="0"/>
    </xf>
    <xf numFmtId="0" fontId="53" fillId="7" borderId="71" xfId="0" applyFont="1" applyFill="1" applyBorder="1" applyAlignment="1">
      <alignment horizontal="left" vertical="center"/>
    </xf>
    <xf numFmtId="0" fontId="53" fillId="7" borderId="70" xfId="0" applyFont="1" applyFill="1" applyBorder="1" applyAlignment="1">
      <alignment horizontal="left" vertical="center"/>
    </xf>
    <xf numFmtId="0" fontId="53" fillId="7" borderId="86" xfId="0" applyFont="1" applyFill="1" applyBorder="1" applyAlignment="1">
      <alignment horizontal="left" vertical="center"/>
    </xf>
    <xf numFmtId="0" fontId="53" fillId="7" borderId="87" xfId="0" applyFont="1" applyFill="1" applyBorder="1" applyAlignment="1">
      <alignment horizontal="left" vertical="center"/>
    </xf>
    <xf numFmtId="1" fontId="16" fillId="11" borderId="92" xfId="0" applyNumberFormat="1" applyFont="1" applyFill="1" applyBorder="1" applyAlignment="1" applyProtection="1">
      <alignment horizontal="left" vertical="center"/>
      <protection locked="0"/>
    </xf>
    <xf numFmtId="1" fontId="16" fillId="11" borderId="93" xfId="0" applyNumberFormat="1" applyFont="1" applyFill="1" applyBorder="1" applyAlignment="1" applyProtection="1">
      <alignment horizontal="left" vertical="center"/>
      <protection locked="0"/>
    </xf>
    <xf numFmtId="1" fontId="16" fillId="11" borderId="94" xfId="0" applyNumberFormat="1" applyFont="1" applyFill="1" applyBorder="1" applyAlignment="1" applyProtection="1">
      <alignment horizontal="left" vertical="center"/>
      <protection locked="0"/>
    </xf>
    <xf numFmtId="0" fontId="18" fillId="11" borderId="66" xfId="0" applyFont="1" applyFill="1" applyBorder="1" applyAlignment="1" applyProtection="1">
      <alignment horizontal="left" vertical="center"/>
      <protection locked="0"/>
    </xf>
    <xf numFmtId="0" fontId="18" fillId="11" borderId="67" xfId="0" applyFont="1" applyFill="1" applyBorder="1" applyAlignment="1" applyProtection="1">
      <alignment horizontal="left" vertical="center"/>
      <protection locked="0"/>
    </xf>
    <xf numFmtId="0" fontId="18" fillId="11" borderId="68" xfId="0" applyFont="1" applyFill="1" applyBorder="1" applyAlignment="1" applyProtection="1">
      <alignment horizontal="left" vertical="center"/>
      <protection locked="0"/>
    </xf>
    <xf numFmtId="0" fontId="18" fillId="11" borderId="69" xfId="0" applyFont="1" applyFill="1" applyBorder="1" applyAlignment="1" applyProtection="1">
      <alignment horizontal="left" vertical="center"/>
      <protection locked="0"/>
    </xf>
    <xf numFmtId="0" fontId="60" fillId="7" borderId="71" xfId="0" applyFont="1" applyFill="1" applyBorder="1" applyAlignment="1">
      <alignment horizontal="left" vertical="center"/>
    </xf>
    <xf numFmtId="0" fontId="60" fillId="7" borderId="70" xfId="0" applyFont="1" applyFill="1" applyBorder="1" applyAlignment="1">
      <alignment horizontal="left" vertical="center"/>
    </xf>
    <xf numFmtId="0" fontId="53" fillId="7" borderId="58" xfId="0" applyFont="1" applyFill="1" applyBorder="1" applyAlignment="1">
      <alignment horizontal="center" vertical="center"/>
    </xf>
    <xf numFmtId="164" fontId="18" fillId="11" borderId="21" xfId="0" applyNumberFormat="1" applyFont="1" applyFill="1" applyBorder="1" applyAlignment="1" applyProtection="1">
      <alignment horizontal="center" vertical="center"/>
      <protection locked="0"/>
    </xf>
    <xf numFmtId="0" fontId="25" fillId="0" borderId="0" xfId="0" applyFont="1" applyBorder="1" applyAlignment="1">
      <alignment horizontal="center" vertical="center" wrapText="1"/>
    </xf>
    <xf numFmtId="0" fontId="25" fillId="0" borderId="10" xfId="0" applyFont="1" applyBorder="1" applyAlignment="1">
      <alignment horizontal="center" vertical="center" wrapText="1"/>
    </xf>
    <xf numFmtId="2" fontId="25" fillId="0" borderId="0" xfId="0" applyNumberFormat="1" applyFont="1" applyBorder="1" applyAlignment="1">
      <alignment horizontal="left" vertical="center"/>
    </xf>
    <xf numFmtId="2" fontId="25" fillId="0" borderId="0" xfId="0" applyNumberFormat="1" applyFont="1" applyBorder="1" applyAlignment="1">
      <alignment horizontal="center" vertical="center"/>
    </xf>
    <xf numFmtId="0" fontId="47" fillId="0" borderId="0" xfId="0" applyFont="1" applyBorder="1" applyAlignment="1">
      <alignment horizontal="center" vertical="top"/>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47" fillId="0" borderId="2" xfId="0" applyFont="1" applyBorder="1" applyAlignment="1">
      <alignment horizontal="center" vertical="center"/>
    </xf>
    <xf numFmtId="0" fontId="47" fillId="0" borderId="0" xfId="0" applyFont="1" applyBorder="1" applyAlignment="1">
      <alignment horizontal="center" vertical="center"/>
    </xf>
    <xf numFmtId="0" fontId="47" fillId="0" borderId="1" xfId="0" applyFont="1" applyBorder="1" applyAlignment="1">
      <alignment horizontal="center" vertical="center"/>
    </xf>
    <xf numFmtId="0" fontId="50" fillId="0" borderId="2" xfId="0" applyFont="1" applyBorder="1" applyAlignment="1">
      <alignment horizontal="center" vertical="center"/>
    </xf>
    <xf numFmtId="0" fontId="50" fillId="0" borderId="0" xfId="0" applyFont="1" applyBorder="1" applyAlignment="1">
      <alignment horizontal="center" vertical="center"/>
    </xf>
    <xf numFmtId="0" fontId="50" fillId="0" borderId="1"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28" fillId="0" borderId="2"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0" xfId="0" applyFont="1" applyBorder="1" applyAlignment="1">
      <alignment horizontal="left" vertical="center" wrapText="1"/>
    </xf>
    <xf numFmtId="0" fontId="28" fillId="0" borderId="31" xfId="0" applyFont="1" applyBorder="1" applyAlignment="1">
      <alignment horizontal="left" vertical="center" wrapText="1"/>
    </xf>
    <xf numFmtId="1" fontId="28" fillId="0" borderId="2" xfId="0" applyNumberFormat="1" applyFont="1" applyBorder="1" applyAlignment="1">
      <alignment horizontal="left" vertical="center" shrinkToFit="1"/>
    </xf>
    <xf numFmtId="1" fontId="28" fillId="0" borderId="0" xfId="0" applyNumberFormat="1" applyFont="1" applyBorder="1" applyAlignment="1">
      <alignment horizontal="left" vertical="center" shrinkToFit="1"/>
    </xf>
    <xf numFmtId="0" fontId="8" fillId="0" borderId="20"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8" fillId="0" borderId="2" xfId="0" applyFont="1" applyBorder="1" applyAlignment="1">
      <alignment horizontal="left" vertical="top" shrinkToFit="1"/>
    </xf>
    <xf numFmtId="0" fontId="28" fillId="0" borderId="0" xfId="0" applyFont="1" applyBorder="1" applyAlignment="1">
      <alignment horizontal="left" vertical="top" shrinkToFit="1"/>
    </xf>
    <xf numFmtId="0" fontId="28" fillId="0" borderId="31" xfId="0" applyFont="1" applyBorder="1" applyAlignment="1">
      <alignment horizontal="left" vertical="top" shrinkToFit="1"/>
    </xf>
    <xf numFmtId="0" fontId="28" fillId="0" borderId="2" xfId="0" applyFont="1" applyBorder="1" applyAlignment="1">
      <alignment horizontal="left" vertical="top"/>
    </xf>
    <xf numFmtId="0" fontId="28" fillId="0" borderId="0" xfId="0" applyFont="1" applyBorder="1" applyAlignment="1">
      <alignment horizontal="left" vertical="top"/>
    </xf>
    <xf numFmtId="0" fontId="6" fillId="0" borderId="17"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0" xfId="0" applyFont="1" applyBorder="1" applyAlignment="1">
      <alignment horizontal="center" vertical="center" shrinkToFit="1"/>
    </xf>
    <xf numFmtId="0" fontId="7" fillId="0" borderId="32" xfId="0" applyFont="1" applyBorder="1" applyAlignment="1">
      <alignment horizontal="right" vertical="center" wrapText="1"/>
    </xf>
    <xf numFmtId="0" fontId="7" fillId="0" borderId="20" xfId="0" applyFont="1" applyBorder="1" applyAlignment="1">
      <alignment horizontal="right" vertical="center" wrapText="1"/>
    </xf>
    <xf numFmtId="0" fontId="7" fillId="0" borderId="38" xfId="0" applyFont="1" applyBorder="1" applyAlignment="1">
      <alignment horizontal="right" vertical="center" wrapText="1"/>
    </xf>
    <xf numFmtId="0" fontId="7" fillId="0" borderId="2"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31"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0" xfId="0" applyFont="1" applyBorder="1" applyAlignment="1">
      <alignment horizontal="left" vertical="center" shrinkToFi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39" xfId="0" applyBorder="1" applyAlignment="1">
      <alignment horizontal="center" vertical="center"/>
    </xf>
    <xf numFmtId="0" fontId="6" fillId="0" borderId="0" xfId="0" applyFont="1" applyBorder="1" applyAlignment="1">
      <alignment horizontal="left" vertical="center" shrinkToFit="1"/>
    </xf>
    <xf numFmtId="2" fontId="22" fillId="0" borderId="36" xfId="0" applyNumberFormat="1" applyFont="1" applyBorder="1" applyAlignment="1">
      <alignment horizontal="right" vertical="center"/>
    </xf>
    <xf numFmtId="2" fontId="22" fillId="0" borderId="37" xfId="0" applyNumberFormat="1" applyFont="1" applyBorder="1" applyAlignment="1">
      <alignment horizontal="right" vertical="center"/>
    </xf>
    <xf numFmtId="0" fontId="21" fillId="0" borderId="0" xfId="0" applyFont="1" applyBorder="1" applyAlignment="1">
      <alignment horizontal="left" vertical="center" shrinkToFit="1"/>
    </xf>
    <xf numFmtId="0" fontId="21" fillId="0" borderId="1" xfId="0" applyFont="1" applyBorder="1" applyAlignment="1">
      <alignment horizontal="left" vertical="center" shrinkToFit="1"/>
    </xf>
    <xf numFmtId="0" fontId="0" fillId="0" borderId="20" xfId="0" applyBorder="1" applyAlignment="1">
      <alignment horizontal="left" vertical="center" shrinkToFi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31" xfId="0" applyFont="1" applyBorder="1" applyAlignment="1">
      <alignment horizontal="left" vertical="center"/>
    </xf>
    <xf numFmtId="0" fontId="6" fillId="0" borderId="0" xfId="0" applyFont="1" applyBorder="1" applyAlignment="1">
      <alignment horizontal="lef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40" xfId="0" applyFont="1" applyBorder="1" applyAlignment="1">
      <alignment horizontal="center" vertical="center"/>
    </xf>
    <xf numFmtId="0" fontId="0" fillId="0" borderId="0" xfId="0" applyFont="1" applyBorder="1" applyAlignment="1">
      <alignment horizontal="center" vertical="center" shrinkToFit="1"/>
    </xf>
    <xf numFmtId="0" fontId="25" fillId="0" borderId="28" xfId="0" applyFont="1" applyBorder="1" applyAlignment="1">
      <alignment horizontal="center" vertical="center"/>
    </xf>
    <xf numFmtId="0" fontId="0" fillId="0" borderId="20" xfId="0"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0" xfId="0" quotePrefix="1" applyBorder="1" applyAlignment="1">
      <alignment horizontal="center" vertical="center"/>
    </xf>
    <xf numFmtId="0" fontId="0" fillId="0" borderId="1" xfId="0" quotePrefix="1" applyBorder="1" applyAlignment="1">
      <alignment horizontal="center" vertical="center"/>
    </xf>
    <xf numFmtId="0" fontId="22" fillId="0" borderId="0" xfId="0" applyFont="1" applyBorder="1" applyAlignment="1">
      <alignment horizontal="center" vertical="center"/>
    </xf>
    <xf numFmtId="0" fontId="22" fillId="0" borderId="31" xfId="0" applyFont="1" applyBorder="1" applyAlignment="1">
      <alignment horizontal="center" vertical="center"/>
    </xf>
    <xf numFmtId="2" fontId="22" fillId="0" borderId="14" xfId="0" applyNumberFormat="1" applyFont="1" applyBorder="1" applyAlignment="1">
      <alignment horizontal="right" vertical="center"/>
    </xf>
    <xf numFmtId="2" fontId="22" fillId="0" borderId="39" xfId="0" applyNumberFormat="1" applyFont="1" applyBorder="1" applyAlignment="1">
      <alignment horizontal="right" vertical="center"/>
    </xf>
    <xf numFmtId="2" fontId="16" fillId="0" borderId="1" xfId="0" applyNumberFormat="1" applyFont="1" applyBorder="1" applyAlignment="1">
      <alignment horizontal="center" textRotation="90"/>
    </xf>
    <xf numFmtId="0" fontId="16" fillId="0" borderId="1" xfId="0" applyFont="1" applyBorder="1" applyAlignment="1">
      <alignment horizontal="center" textRotation="90"/>
    </xf>
    <xf numFmtId="2" fontId="22" fillId="0" borderId="34" xfId="0" applyNumberFormat="1" applyFont="1" applyBorder="1" applyAlignment="1">
      <alignment horizontal="right" vertical="center"/>
    </xf>
    <xf numFmtId="2" fontId="22" fillId="0" borderId="35" xfId="0" applyNumberFormat="1" applyFont="1" applyBorder="1" applyAlignment="1">
      <alignment horizontal="right" vertical="center"/>
    </xf>
    <xf numFmtId="2" fontId="22" fillId="0" borderId="0" xfId="0" applyNumberFormat="1" applyFont="1" applyBorder="1" applyAlignment="1">
      <alignment horizontal="right" vertical="center"/>
    </xf>
    <xf numFmtId="2" fontId="22" fillId="0" borderId="31" xfId="0" applyNumberFormat="1" applyFont="1" applyBorder="1" applyAlignment="1">
      <alignment horizontal="right" vertical="center"/>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textRotation="90"/>
    </xf>
    <xf numFmtId="0" fontId="25" fillId="0" borderId="0" xfId="0" applyFont="1" applyBorder="1" applyAlignment="1">
      <alignment horizontal="left" vertical="center"/>
    </xf>
    <xf numFmtId="0" fontId="25" fillId="0" borderId="31" xfId="0" applyFont="1" applyBorder="1" applyAlignment="1">
      <alignment horizontal="left" vertical="center"/>
    </xf>
    <xf numFmtId="1" fontId="22" fillId="0" borderId="34" xfId="0" applyNumberFormat="1" applyFont="1" applyBorder="1" applyAlignment="1">
      <alignment horizontal="right" vertical="center"/>
    </xf>
    <xf numFmtId="0" fontId="22" fillId="0" borderId="34" xfId="0" applyFont="1" applyBorder="1" applyAlignment="1">
      <alignment horizontal="right" vertical="center"/>
    </xf>
    <xf numFmtId="0" fontId="22" fillId="0" borderId="35" xfId="0" applyFont="1" applyBorder="1" applyAlignment="1">
      <alignment horizontal="right" vertical="center"/>
    </xf>
    <xf numFmtId="0" fontId="7" fillId="0" borderId="0" xfId="0" applyFont="1" applyBorder="1" applyAlignment="1">
      <alignment horizontal="left" vertical="center" wrapText="1"/>
    </xf>
    <xf numFmtId="0" fontId="7" fillId="0" borderId="31" xfId="0" applyFont="1" applyBorder="1" applyAlignment="1">
      <alignment horizontal="left" vertical="center" wrapText="1"/>
    </xf>
    <xf numFmtId="0" fontId="37" fillId="0" borderId="0" xfId="0" applyFont="1" applyAlignment="1">
      <alignment horizontal="center" vertical="center"/>
    </xf>
    <xf numFmtId="0" fontId="5" fillId="0" borderId="0" xfId="0" applyFont="1" applyAlignment="1">
      <alignment horizontal="center" vertical="center"/>
    </xf>
    <xf numFmtId="0" fontId="24" fillId="0" borderId="0" xfId="0" applyFont="1" applyAlignment="1">
      <alignment horizontal="center" vertical="center"/>
    </xf>
    <xf numFmtId="0" fontId="24" fillId="0" borderId="8" xfId="0" applyFont="1" applyBorder="1" applyAlignment="1">
      <alignment horizontal="center" vertical="center" shrinkToFit="1"/>
    </xf>
    <xf numFmtId="0" fontId="24" fillId="0" borderId="23" xfId="0" applyFont="1" applyBorder="1" applyAlignment="1">
      <alignment horizontal="center" vertical="center" shrinkToFit="1"/>
    </xf>
    <xf numFmtId="0" fontId="38" fillId="0" borderId="0" xfId="0" applyFont="1" applyAlignment="1">
      <alignment horizontal="center" vertical="center" shrinkToFit="1"/>
    </xf>
    <xf numFmtId="0" fontId="24" fillId="0" borderId="0" xfId="0" applyFont="1" applyAlignment="1">
      <alignment horizontal="right" vertical="center" shrinkToFit="1"/>
    </xf>
    <xf numFmtId="0" fontId="24" fillId="0" borderId="0" xfId="0" applyFont="1" applyAlignment="1">
      <alignment horizontal="left" vertical="center" shrinkToFit="1"/>
    </xf>
    <xf numFmtId="0" fontId="28" fillId="0" borderId="8" xfId="0" applyFont="1" applyBorder="1" applyAlignment="1">
      <alignment horizontal="center" vertical="center" wrapText="1"/>
    </xf>
    <xf numFmtId="0" fontId="28" fillId="0" borderId="23" xfId="0" applyFont="1" applyBorder="1" applyAlignment="1">
      <alignment horizontal="center" vertical="center" wrapText="1"/>
    </xf>
    <xf numFmtId="0" fontId="24" fillId="0" borderId="3" xfId="0" applyFont="1" applyBorder="1" applyAlignment="1">
      <alignment horizontal="center" vertical="center" shrinkToFit="1"/>
    </xf>
    <xf numFmtId="0" fontId="5" fillId="0" borderId="3" xfId="0" applyFont="1" applyBorder="1" applyAlignment="1">
      <alignment horizontal="center" vertical="center" shrinkToFit="1"/>
    </xf>
    <xf numFmtId="0" fontId="24" fillId="0" borderId="6" xfId="0" applyFont="1" applyBorder="1" applyAlignment="1">
      <alignment horizontal="left" vertical="center" shrinkToFit="1"/>
    </xf>
    <xf numFmtId="0" fontId="6" fillId="0" borderId="0" xfId="0" applyFont="1" applyAlignment="1">
      <alignment horizontal="center" vertical="center"/>
    </xf>
    <xf numFmtId="0" fontId="6" fillId="0" borderId="6" xfId="0" applyFont="1" applyBorder="1" applyAlignment="1">
      <alignment horizontal="center" vertical="center"/>
    </xf>
    <xf numFmtId="49" fontId="28" fillId="0" borderId="21" xfId="0" applyNumberFormat="1" applyFont="1" applyBorder="1" applyAlignment="1">
      <alignment horizontal="center" vertical="center" textRotation="90" shrinkToFit="1"/>
    </xf>
    <xf numFmtId="49" fontId="28" fillId="0" borderId="25" xfId="0" applyNumberFormat="1" applyFont="1" applyBorder="1" applyAlignment="1">
      <alignment horizontal="center" vertical="center" textRotation="90" shrinkToFit="1"/>
    </xf>
    <xf numFmtId="0" fontId="25" fillId="0" borderId="21" xfId="0" applyFont="1" applyBorder="1" applyAlignment="1">
      <alignment horizontal="center" vertical="center"/>
    </xf>
    <xf numFmtId="0" fontId="25" fillId="0" borderId="25" xfId="0" applyFont="1" applyBorder="1" applyAlignment="1">
      <alignment horizontal="center" vertical="center"/>
    </xf>
    <xf numFmtId="0" fontId="6" fillId="0" borderId="0" xfId="0" applyFont="1" applyAlignment="1">
      <alignment horizontal="center"/>
    </xf>
    <xf numFmtId="0" fontId="0" fillId="0" borderId="0" xfId="0" applyAlignment="1">
      <alignment horizontal="justify" vertical="top" wrapText="1"/>
    </xf>
    <xf numFmtId="0" fontId="0" fillId="0" borderId="0" xfId="0" applyAlignment="1">
      <alignment horizontal="justify" vertical="justify" wrapText="1"/>
    </xf>
    <xf numFmtId="0" fontId="26" fillId="0" borderId="0" xfId="0"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2" fontId="20" fillId="0" borderId="0" xfId="0" applyNumberFormat="1" applyFont="1" applyFill="1" applyBorder="1" applyAlignment="1">
      <alignment horizontal="left"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25" fillId="0" borderId="0" xfId="0" applyFont="1" applyFill="1" applyBorder="1" applyAlignment="1">
      <alignment horizontal="left"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18" fillId="0" borderId="0" xfId="0" applyFont="1" applyAlignment="1">
      <alignment horizontal="left"/>
    </xf>
    <xf numFmtId="0" fontId="17" fillId="0" borderId="0" xfId="0" applyFont="1" applyAlignment="1">
      <alignment horizontal="center"/>
    </xf>
    <xf numFmtId="0" fontId="18" fillId="0" borderId="0" xfId="0" applyFont="1" applyAlignment="1">
      <alignment horizontal="center"/>
    </xf>
    <xf numFmtId="0" fontId="16" fillId="0" borderId="0" xfId="0" applyFont="1" applyAlignment="1">
      <alignment horizontal="center" vertical="center"/>
    </xf>
    <xf numFmtId="0" fontId="5" fillId="0" borderId="0" xfId="0" applyFont="1" applyAlignment="1">
      <alignment horizontal="center"/>
    </xf>
    <xf numFmtId="0" fontId="18" fillId="0" borderId="0" xfId="0" applyFont="1" applyAlignment="1">
      <alignment horizontal="justify" vertical="justify" wrapText="1"/>
    </xf>
    <xf numFmtId="0" fontId="18" fillId="0" borderId="0" xfId="0" applyFont="1" applyFill="1" applyBorder="1" applyAlignment="1">
      <alignment horizontal="justify" vertical="justify" wrapText="1"/>
    </xf>
    <xf numFmtId="0" fontId="18" fillId="0" borderId="0" xfId="0" applyFont="1" applyAlignment="1">
      <alignment horizontal="left" vertical="center" wrapText="1"/>
    </xf>
    <xf numFmtId="0" fontId="25" fillId="0" borderId="0" xfId="0" applyFont="1" applyAlignment="1">
      <alignment horizontal="center" vertical="center"/>
    </xf>
    <xf numFmtId="0" fontId="18" fillId="0" borderId="44" xfId="0" applyFont="1" applyBorder="1" applyAlignment="1">
      <alignment horizontal="center" vertical="center"/>
    </xf>
    <xf numFmtId="0" fontId="18" fillId="0" borderId="42" xfId="0" applyFont="1" applyBorder="1" applyAlignment="1">
      <alignment horizontal="center" vertical="center"/>
    </xf>
    <xf numFmtId="0" fontId="18" fillId="0" borderId="47" xfId="0" applyFont="1" applyBorder="1" applyAlignment="1">
      <alignment horizontal="center" vertical="center"/>
    </xf>
    <xf numFmtId="0" fontId="18" fillId="0" borderId="3"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2" fontId="18" fillId="0" borderId="3" xfId="0" applyNumberFormat="1" applyFont="1" applyBorder="1" applyAlignment="1">
      <alignment horizontal="center" vertical="center" wrapText="1"/>
    </xf>
    <xf numFmtId="2" fontId="18" fillId="0" borderId="48" xfId="0" applyNumberFormat="1" applyFont="1" applyBorder="1" applyAlignment="1">
      <alignment horizontal="center" vertical="center" wrapText="1"/>
    </xf>
    <xf numFmtId="0" fontId="16" fillId="0" borderId="50" xfId="0" applyFont="1" applyBorder="1" applyAlignment="1">
      <alignment horizontal="center" vertical="center"/>
    </xf>
    <xf numFmtId="2" fontId="16" fillId="0" borderId="50" xfId="0" applyNumberFormat="1" applyFont="1" applyBorder="1" applyAlignment="1">
      <alignment horizontal="center" vertical="center"/>
    </xf>
    <xf numFmtId="2" fontId="16" fillId="0" borderId="51" xfId="0" applyNumberFormat="1" applyFont="1" applyBorder="1" applyAlignment="1">
      <alignment horizontal="center" vertical="center"/>
    </xf>
    <xf numFmtId="0" fontId="7" fillId="0" borderId="0" xfId="0" applyFont="1" applyAlignment="1">
      <alignment horizontal="left" vertical="center"/>
    </xf>
    <xf numFmtId="0" fontId="24" fillId="0" borderId="8" xfId="0" applyFont="1" applyBorder="1" applyAlignment="1">
      <alignment horizontal="left" vertical="center" shrinkToFit="1"/>
    </xf>
    <xf numFmtId="0" fontId="24" fillId="0" borderId="14" xfId="0" applyFont="1" applyBorder="1" applyAlignment="1">
      <alignment horizontal="left" vertical="center" shrinkToFi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28" fillId="0" borderId="44" xfId="0" applyFont="1" applyBorder="1" applyAlignment="1">
      <alignment horizontal="center" vertical="center"/>
    </xf>
    <xf numFmtId="0" fontId="24" fillId="0" borderId="42" xfId="0" applyFont="1" applyBorder="1" applyAlignment="1">
      <alignment horizontal="center" vertical="center" shrinkToFit="1"/>
    </xf>
    <xf numFmtId="0" fontId="24" fillId="0" borderId="43" xfId="0" applyFont="1" applyBorder="1" applyAlignment="1">
      <alignment horizontal="center" vertical="center" shrinkToFit="1"/>
    </xf>
    <xf numFmtId="0" fontId="24" fillId="0" borderId="45" xfId="0" applyFont="1" applyBorder="1" applyAlignment="1">
      <alignment horizontal="center" vertical="center" shrinkToFit="1"/>
    </xf>
    <xf numFmtId="0" fontId="24" fillId="0" borderId="42" xfId="0" applyFont="1" applyBorder="1" applyAlignment="1">
      <alignment horizontal="center" vertical="center"/>
    </xf>
    <xf numFmtId="0" fontId="24" fillId="0" borderId="43" xfId="0" applyFont="1" applyBorder="1" applyAlignment="1">
      <alignment horizontal="center" vertical="center"/>
    </xf>
    <xf numFmtId="0" fontId="24" fillId="0" borderId="46"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2" fontId="5" fillId="0" borderId="30" xfId="0" applyNumberFormat="1" applyFont="1" applyBorder="1" applyAlignment="1">
      <alignment horizontal="center" vertical="center"/>
    </xf>
    <xf numFmtId="2" fontId="5" fillId="0" borderId="49" xfId="0" applyNumberFormat="1" applyFont="1" applyBorder="1" applyAlignment="1">
      <alignment horizontal="center" vertical="center"/>
    </xf>
    <xf numFmtId="0" fontId="24" fillId="0" borderId="0" xfId="0" applyFont="1" applyAlignment="1">
      <alignment horizontal="left" vertical="center"/>
    </xf>
    <xf numFmtId="0" fontId="6" fillId="0" borderId="0" xfId="0" applyFont="1" applyBorder="1" applyAlignment="1">
      <alignment horizontal="center" vertical="center"/>
    </xf>
    <xf numFmtId="1" fontId="24" fillId="0" borderId="5" xfId="0" applyNumberFormat="1" applyFont="1" applyBorder="1" applyAlignment="1">
      <alignment horizontal="center" vertical="center" wrapText="1"/>
    </xf>
    <xf numFmtId="1" fontId="24" fillId="0" borderId="6" xfId="0" applyNumberFormat="1" applyFont="1" applyBorder="1" applyAlignment="1">
      <alignment horizontal="center" vertical="center" wrapText="1"/>
    </xf>
    <xf numFmtId="1" fontId="24" fillId="0" borderId="13" xfId="0" applyNumberFormat="1" applyFont="1" applyBorder="1" applyAlignment="1">
      <alignment horizontal="center" vertical="center" wrapText="1"/>
    </xf>
    <xf numFmtId="2" fontId="24" fillId="0" borderId="8" xfId="0" applyNumberFormat="1" applyFont="1" applyBorder="1" applyAlignment="1">
      <alignment horizontal="center" vertical="center"/>
    </xf>
    <xf numFmtId="2" fontId="24" fillId="0" borderId="14" xfId="0" applyNumberFormat="1" applyFont="1" applyBorder="1" applyAlignment="1">
      <alignment horizontal="center" vertical="center"/>
    </xf>
    <xf numFmtId="2" fontId="24" fillId="0" borderId="39" xfId="0" applyNumberFormat="1" applyFont="1" applyBorder="1" applyAlignment="1">
      <alignment horizontal="center" vertical="center"/>
    </xf>
    <xf numFmtId="0" fontId="24" fillId="0" borderId="3" xfId="0" applyFont="1" applyBorder="1" applyAlignment="1">
      <alignment horizontal="center" vertical="center" wrapText="1" shrinkToFit="1"/>
    </xf>
    <xf numFmtId="0" fontId="48" fillId="0" borderId="0" xfId="0" applyFont="1" applyAlignment="1">
      <alignment horizontal="left" vertical="center"/>
    </xf>
    <xf numFmtId="0" fontId="33" fillId="0" borderId="0" xfId="0" quotePrefix="1" applyFont="1" applyAlignment="1">
      <alignment horizontal="center" vertical="center"/>
    </xf>
    <xf numFmtId="0" fontId="33" fillId="0" borderId="0" xfId="0" applyFont="1" applyAlignment="1">
      <alignment horizontal="center" vertical="center"/>
    </xf>
    <xf numFmtId="0" fontId="3" fillId="0" borderId="0" xfId="0" applyFont="1" applyAlignment="1">
      <alignment horizontal="center" vertical="center" wrapText="1"/>
    </xf>
    <xf numFmtId="0" fontId="39" fillId="0" borderId="0" xfId="0" applyFont="1" applyBorder="1" applyAlignment="1">
      <alignment horizontal="center" vertical="center" wrapText="1"/>
    </xf>
    <xf numFmtId="0" fontId="39" fillId="0" borderId="31"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0" xfId="0" applyFont="1" applyBorder="1" applyAlignment="1">
      <alignment horizontal="left" vertical="center" wrapText="1"/>
    </xf>
    <xf numFmtId="0" fontId="25" fillId="0" borderId="31" xfId="0" applyFont="1" applyBorder="1" applyAlignment="1">
      <alignment horizontal="left" vertical="center" wrapText="1"/>
    </xf>
    <xf numFmtId="0" fontId="28" fillId="0" borderId="2" xfId="0" applyFont="1" applyBorder="1" applyAlignment="1">
      <alignment horizontal="left" vertical="center" shrinkToFit="1"/>
    </xf>
    <xf numFmtId="0" fontId="28" fillId="0" borderId="0" xfId="0" applyFont="1" applyBorder="1" applyAlignment="1">
      <alignment horizontal="left" vertical="center" shrinkToFit="1"/>
    </xf>
    <xf numFmtId="0" fontId="5" fillId="0" borderId="10" xfId="0" applyFont="1" applyBorder="1" applyAlignment="1">
      <alignment horizontal="center" vertical="center" wrapText="1"/>
    </xf>
    <xf numFmtId="0" fontId="25" fillId="0" borderId="21" xfId="0" applyFont="1" applyBorder="1" applyAlignment="1">
      <alignment horizontal="center" vertical="top"/>
    </xf>
    <xf numFmtId="0" fontId="25" fillId="0" borderId="41" xfId="0" applyFont="1" applyBorder="1" applyAlignment="1">
      <alignment horizontal="center" vertical="top"/>
    </xf>
    <xf numFmtId="49" fontId="28" fillId="0" borderId="41" xfId="0" applyNumberFormat="1" applyFont="1" applyBorder="1" applyAlignment="1">
      <alignment horizontal="center" vertical="center" textRotation="90" shrinkToFit="1"/>
    </xf>
    <xf numFmtId="0" fontId="0" fillId="0" borderId="0" xfId="0" applyAlignment="1">
      <alignment horizontal="center" vertical="center"/>
    </xf>
    <xf numFmtId="0" fontId="0" fillId="0" borderId="0" xfId="0" applyAlignment="1">
      <alignment horizontal="center"/>
    </xf>
    <xf numFmtId="0" fontId="63" fillId="0" borderId="0" xfId="0" applyFont="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center" vertical="center" wrapText="1"/>
    </xf>
    <xf numFmtId="0" fontId="48" fillId="0" borderId="8" xfId="0" applyFont="1" applyBorder="1" applyAlignment="1">
      <alignment horizontal="center" vertical="center" wrapText="1"/>
    </xf>
    <xf numFmtId="0" fontId="48" fillId="0" borderId="23" xfId="0" applyFont="1" applyBorder="1" applyAlignment="1">
      <alignment horizontal="center" vertical="center" wrapText="1"/>
    </xf>
    <xf numFmtId="0" fontId="48" fillId="0" borderId="32"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0" xfId="0" applyFont="1" applyAlignment="1">
      <alignment horizontal="left" vertical="center" shrinkToFit="1"/>
    </xf>
    <xf numFmtId="0" fontId="47" fillId="0" borderId="0" xfId="0" applyFont="1" applyAlignment="1">
      <alignment horizontal="left" vertical="center" shrinkToFit="1"/>
    </xf>
    <xf numFmtId="1" fontId="50" fillId="0" borderId="21" xfId="0" applyNumberFormat="1" applyFont="1" applyBorder="1" applyAlignment="1">
      <alignment horizontal="center" vertical="center"/>
    </xf>
    <xf numFmtId="0" fontId="50" fillId="0" borderId="25" xfId="0" applyFont="1" applyBorder="1" applyAlignment="1">
      <alignment horizontal="center" vertical="center"/>
    </xf>
    <xf numFmtId="0" fontId="50" fillId="0" borderId="21" xfId="0" applyFont="1" applyBorder="1" applyAlignment="1">
      <alignment horizontal="center" vertical="center"/>
    </xf>
    <xf numFmtId="2" fontId="50" fillId="0" borderId="21" xfId="0" applyNumberFormat="1" applyFont="1" applyBorder="1" applyAlignment="1">
      <alignment horizontal="center" vertical="center"/>
    </xf>
    <xf numFmtId="2" fontId="50" fillId="0" borderId="25" xfId="0" applyNumberFormat="1" applyFont="1" applyBorder="1" applyAlignment="1">
      <alignment horizontal="center" vertical="center"/>
    </xf>
    <xf numFmtId="1" fontId="51" fillId="0" borderId="32" xfId="0" applyNumberFormat="1" applyFont="1" applyBorder="1" applyAlignment="1">
      <alignment horizontal="center" vertical="center" shrinkToFit="1"/>
    </xf>
    <xf numFmtId="1" fontId="51" fillId="0" borderId="5" xfId="0" applyNumberFormat="1" applyFont="1" applyBorder="1" applyAlignment="1">
      <alignment horizontal="center" vertical="center" shrinkToFit="1"/>
    </xf>
    <xf numFmtId="1" fontId="50" fillId="0" borderId="33" xfId="0" applyNumberFormat="1" applyFont="1" applyBorder="1" applyAlignment="1">
      <alignment horizontal="center" vertical="center"/>
    </xf>
    <xf numFmtId="1" fontId="50" fillId="0" borderId="13" xfId="0" applyNumberFormat="1" applyFont="1" applyBorder="1" applyAlignment="1">
      <alignment horizontal="center" vertical="center"/>
    </xf>
    <xf numFmtId="1" fontId="50" fillId="0" borderId="25" xfId="0" applyNumberFormat="1" applyFont="1" applyBorder="1" applyAlignment="1">
      <alignment horizontal="center" vertical="center"/>
    </xf>
    <xf numFmtId="0" fontId="47" fillId="0" borderId="0" xfId="0" applyFont="1" applyAlignment="1">
      <alignment horizontal="center"/>
    </xf>
    <xf numFmtId="0" fontId="48" fillId="0" borderId="5" xfId="0" applyFont="1" applyBorder="1" applyAlignment="1">
      <alignment horizontal="center" vertical="center" wrapText="1"/>
    </xf>
    <xf numFmtId="0" fontId="48" fillId="0" borderId="13" xfId="0" applyFont="1" applyBorder="1" applyAlignment="1">
      <alignment horizontal="center" vertical="center" wrapText="1"/>
    </xf>
    <xf numFmtId="0" fontId="63" fillId="0" borderId="8" xfId="0" applyFont="1" applyBorder="1" applyAlignment="1">
      <alignment horizontal="center" vertical="center"/>
    </xf>
    <xf numFmtId="0" fontId="63" fillId="0" borderId="14" xfId="0" applyFont="1" applyBorder="1" applyAlignment="1">
      <alignment horizontal="center" vertical="center"/>
    </xf>
    <xf numFmtId="0" fontId="63" fillId="0" borderId="6" xfId="0" applyFont="1" applyBorder="1" applyAlignment="1">
      <alignment horizontal="center" vertical="center"/>
    </xf>
    <xf numFmtId="0" fontId="63" fillId="0" borderId="23"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2" fontId="16" fillId="0" borderId="30" xfId="0" applyNumberFormat="1" applyFont="1" applyBorder="1" applyAlignment="1">
      <alignment horizontal="center" vertical="center"/>
    </xf>
    <xf numFmtId="2" fontId="16" fillId="0" borderId="49" xfId="0" applyNumberFormat="1" applyFont="1" applyBorder="1" applyAlignment="1">
      <alignment horizontal="center" vertical="center"/>
    </xf>
    <xf numFmtId="0" fontId="18" fillId="0" borderId="8" xfId="0" applyFont="1" applyBorder="1" applyAlignment="1">
      <alignment horizontal="left" vertical="center" shrinkToFit="1"/>
    </xf>
    <xf numFmtId="0" fontId="18" fillId="0" borderId="14" xfId="0" applyFont="1" applyBorder="1" applyAlignment="1">
      <alignment horizontal="left" vertical="center" shrinkToFit="1"/>
    </xf>
    <xf numFmtId="1" fontId="18" fillId="0" borderId="5" xfId="0" applyNumberFormat="1" applyFont="1" applyBorder="1" applyAlignment="1">
      <alignment horizontal="center" vertical="center" wrapText="1"/>
    </xf>
    <xf numFmtId="1" fontId="18" fillId="0" borderId="6" xfId="0" applyNumberFormat="1" applyFont="1" applyBorder="1" applyAlignment="1">
      <alignment horizontal="center" vertical="center" wrapText="1"/>
    </xf>
    <xf numFmtId="1" fontId="18" fillId="0" borderId="13" xfId="0" applyNumberFormat="1" applyFont="1" applyBorder="1" applyAlignment="1">
      <alignment horizontal="center" vertical="center" wrapText="1"/>
    </xf>
    <xf numFmtId="2" fontId="18" fillId="0" borderId="8" xfId="0" applyNumberFormat="1" applyFont="1" applyBorder="1" applyAlignment="1">
      <alignment horizontal="center" vertical="center"/>
    </xf>
    <xf numFmtId="2" fontId="18" fillId="0" borderId="14" xfId="0" applyNumberFormat="1" applyFont="1" applyBorder="1" applyAlignment="1">
      <alignment horizontal="center" vertical="center"/>
    </xf>
    <xf numFmtId="2" fontId="18" fillId="0" borderId="39" xfId="0" applyNumberFormat="1" applyFont="1" applyBorder="1" applyAlignment="1">
      <alignment horizontal="center" vertical="center"/>
    </xf>
    <xf numFmtId="0" fontId="0" fillId="0" borderId="3" xfId="0" applyBorder="1" applyAlignment="1">
      <alignment horizontal="center" vertical="center"/>
    </xf>
    <xf numFmtId="0" fontId="69"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23" xfId="0" applyFont="1" applyBorder="1" applyAlignment="1">
      <alignment horizontal="center" vertical="center" wrapText="1"/>
    </xf>
    <xf numFmtId="0" fontId="18" fillId="5" borderId="0" xfId="0" applyFont="1" applyFill="1" applyAlignment="1">
      <alignment vertical="center"/>
    </xf>
    <xf numFmtId="0" fontId="18" fillId="5" borderId="0" xfId="0" applyFont="1" applyFill="1" applyBorder="1"/>
    <xf numFmtId="0" fontId="72" fillId="5" borderId="101" xfId="0" applyFont="1" applyFill="1" applyBorder="1" applyAlignment="1">
      <alignment horizontal="center" vertical="center"/>
    </xf>
    <xf numFmtId="0" fontId="72" fillId="5" borderId="0" xfId="0" applyFont="1" applyFill="1" applyAlignment="1">
      <alignment horizontal="center" vertical="center"/>
    </xf>
    <xf numFmtId="0" fontId="18" fillId="11" borderId="3" xfId="0" applyFont="1" applyFill="1" applyBorder="1" applyAlignment="1" applyProtection="1">
      <alignment horizontal="center"/>
      <protection locked="0"/>
    </xf>
    <xf numFmtId="0" fontId="0" fillId="0" borderId="0" xfId="0" applyProtection="1">
      <protection hidden="1"/>
    </xf>
    <xf numFmtId="0" fontId="18" fillId="0" borderId="0" xfId="0" applyFont="1" applyAlignment="1" applyProtection="1">
      <alignment vertical="center"/>
      <protection hidden="1"/>
    </xf>
    <xf numFmtId="0" fontId="18" fillId="0" borderId="0" xfId="0" applyFont="1" applyProtection="1">
      <protection hidden="1"/>
    </xf>
    <xf numFmtId="0" fontId="18" fillId="0" borderId="0" xfId="0" applyFont="1" applyAlignment="1" applyProtection="1">
      <alignment horizontal="right" vertical="center"/>
      <protection hidden="1"/>
    </xf>
    <xf numFmtId="0" fontId="18" fillId="0" borderId="0" xfId="0" applyFont="1" applyAlignment="1" applyProtection="1">
      <alignment horizontal="left" vertical="center"/>
      <protection hidden="1"/>
    </xf>
    <xf numFmtId="2" fontId="40" fillId="9" borderId="3" xfId="1" applyNumberFormat="1" applyFont="1" applyFill="1" applyBorder="1" applyAlignment="1" applyProtection="1">
      <alignment horizontal="left"/>
      <protection hidden="1"/>
    </xf>
    <xf numFmtId="0" fontId="41" fillId="9" borderId="3" xfId="1" applyFont="1" applyFill="1" applyBorder="1" applyAlignment="1" applyProtection="1">
      <alignment horizontal="left"/>
      <protection hidden="1"/>
    </xf>
    <xf numFmtId="0" fontId="41" fillId="9" borderId="0" xfId="1" applyFont="1" applyFill="1" applyBorder="1" applyAlignment="1" applyProtection="1">
      <protection hidden="1"/>
    </xf>
    <xf numFmtId="0" fontId="57" fillId="0" borderId="0" xfId="1" applyFont="1" applyAlignment="1" applyProtection="1">
      <alignment horizontal="center"/>
      <protection hidden="1"/>
    </xf>
    <xf numFmtId="0" fontId="0" fillId="0" borderId="0" xfId="0" applyFill="1" applyProtection="1">
      <protection hidden="1"/>
    </xf>
    <xf numFmtId="0" fontId="42" fillId="3" borderId="4" xfId="1" applyFont="1" applyFill="1" applyBorder="1" applyAlignment="1" applyProtection="1">
      <alignment horizontal="center"/>
      <protection hidden="1"/>
    </xf>
    <xf numFmtId="0" fontId="42" fillId="3" borderId="0" xfId="1" applyFont="1" applyFill="1" applyBorder="1" applyAlignment="1" applyProtection="1">
      <alignment horizontal="center"/>
      <protection hidden="1"/>
    </xf>
    <xf numFmtId="0" fontId="42" fillId="0" borderId="0" xfId="1" applyFont="1" applyFill="1" applyBorder="1" applyAlignment="1" applyProtection="1">
      <alignment horizontal="center"/>
      <protection hidden="1"/>
    </xf>
    <xf numFmtId="0" fontId="57" fillId="0" borderId="3" xfId="1" applyFont="1" applyBorder="1" applyAlignment="1" applyProtection="1">
      <alignment horizontal="center"/>
      <protection hidden="1"/>
    </xf>
    <xf numFmtId="0" fontId="57" fillId="0" borderId="3" xfId="1" applyFont="1" applyBorder="1" applyProtection="1">
      <protection hidden="1"/>
    </xf>
    <xf numFmtId="0" fontId="57" fillId="0" borderId="0" xfId="1" applyFont="1" applyFill="1" applyBorder="1" applyProtection="1">
      <protection hidden="1"/>
    </xf>
    <xf numFmtId="17" fontId="18" fillId="0" borderId="0" xfId="0" applyNumberFormat="1" applyFont="1" applyProtection="1">
      <protection hidden="1"/>
    </xf>
    <xf numFmtId="0" fontId="18" fillId="0" borderId="99" xfId="0" applyFont="1" applyBorder="1" applyProtection="1">
      <protection hidden="1"/>
    </xf>
    <xf numFmtId="14" fontId="18" fillId="0" borderId="0" xfId="0" applyNumberFormat="1" applyFont="1" applyProtection="1">
      <protection hidden="1"/>
    </xf>
    <xf numFmtId="0" fontId="58" fillId="8" borderId="8" xfId="1" applyFont="1" applyFill="1" applyBorder="1" applyAlignment="1" applyProtection="1">
      <alignment horizontal="left" vertical="top"/>
      <protection hidden="1"/>
    </xf>
    <xf numFmtId="0" fontId="58" fillId="8" borderId="14" xfId="1" applyFont="1" applyFill="1" applyBorder="1" applyAlignment="1" applyProtection="1">
      <alignment horizontal="left" vertical="top"/>
      <protection hidden="1"/>
    </xf>
    <xf numFmtId="0" fontId="58" fillId="8" borderId="23" xfId="1" applyFont="1" applyFill="1" applyBorder="1" applyAlignment="1" applyProtection="1">
      <alignment horizontal="left" vertical="top"/>
      <protection hidden="1"/>
    </xf>
    <xf numFmtId="0" fontId="58" fillId="8" borderId="0" xfId="1" applyFont="1" applyFill="1" applyBorder="1" applyAlignment="1" applyProtection="1">
      <alignment horizontal="left" vertical="top"/>
      <protection hidden="1"/>
    </xf>
    <xf numFmtId="0" fontId="0" fillId="8" borderId="0" xfId="0" applyFill="1" applyAlignment="1" applyProtection="1">
      <alignment horizontal="left"/>
      <protection hidden="1"/>
    </xf>
    <xf numFmtId="0" fontId="57" fillId="0" borderId="0" xfId="1" applyFont="1" applyProtection="1">
      <protection hidden="1"/>
    </xf>
    <xf numFmtId="0" fontId="24" fillId="0" borderId="0" xfId="0" applyFont="1" applyProtection="1">
      <protection hidden="1"/>
    </xf>
    <xf numFmtId="14" fontId="24" fillId="0" borderId="0" xfId="0" applyNumberFormat="1" applyFont="1" applyProtection="1">
      <protection hidden="1"/>
    </xf>
    <xf numFmtId="0" fontId="0" fillId="0" borderId="0" xfId="1" applyFont="1" applyProtection="1">
      <protection hidden="1"/>
    </xf>
    <xf numFmtId="0" fontId="0" fillId="0" borderId="0" xfId="0" applyBorder="1" applyProtection="1">
      <protection hidden="1"/>
    </xf>
    <xf numFmtId="0" fontId="0" fillId="0" borderId="0" xfId="0" applyFill="1" applyBorder="1" applyProtection="1">
      <protection hidden="1"/>
    </xf>
    <xf numFmtId="0" fontId="58" fillId="8" borderId="8" xfId="1" applyFont="1" applyFill="1" applyBorder="1" applyAlignment="1" applyProtection="1">
      <alignment vertical="top"/>
      <protection hidden="1"/>
    </xf>
    <xf numFmtId="0" fontId="58" fillId="8" borderId="14" xfId="1" applyFont="1" applyFill="1" applyBorder="1" applyAlignment="1" applyProtection="1">
      <alignment vertical="top"/>
      <protection hidden="1"/>
    </xf>
    <xf numFmtId="0" fontId="58" fillId="8" borderId="23" xfId="1" applyFont="1" applyFill="1" applyBorder="1" applyAlignment="1" applyProtection="1">
      <alignment vertical="top"/>
      <protection hidden="1"/>
    </xf>
    <xf numFmtId="0" fontId="0" fillId="8" borderId="0" xfId="0" applyFill="1" applyProtection="1">
      <protection hidden="1"/>
    </xf>
    <xf numFmtId="2" fontId="40" fillId="2" borderId="3" xfId="1" applyNumberFormat="1" applyFont="1" applyFill="1" applyBorder="1" applyAlignment="1" applyProtection="1">
      <alignment horizontal="left"/>
      <protection hidden="1"/>
    </xf>
    <xf numFmtId="0" fontId="41" fillId="10" borderId="3" xfId="1" applyFont="1" applyFill="1" applyBorder="1" applyAlignment="1" applyProtection="1">
      <alignment horizontal="left"/>
      <protection hidden="1"/>
    </xf>
    <xf numFmtId="0" fontId="41" fillId="10" borderId="0" xfId="1" applyFont="1" applyFill="1" applyBorder="1" applyAlignment="1" applyProtection="1">
      <protection hidden="1"/>
    </xf>
    <xf numFmtId="0" fontId="0" fillId="10" borderId="0" xfId="0" applyFill="1" applyProtection="1">
      <protection hidden="1"/>
    </xf>
    <xf numFmtId="0" fontId="0" fillId="13" borderId="0" xfId="0" applyFill="1"/>
    <xf numFmtId="0" fontId="62" fillId="13" borderId="0" xfId="0" applyFont="1" applyFill="1" applyAlignment="1">
      <alignment horizontal="center" vertical="center"/>
    </xf>
    <xf numFmtId="0" fontId="0" fillId="13" borderId="0" xfId="0" applyFill="1" applyProtection="1">
      <protection hidden="1"/>
    </xf>
    <xf numFmtId="0" fontId="0" fillId="5" borderId="0" xfId="0" applyFill="1" applyProtection="1">
      <protection hidden="1"/>
    </xf>
    <xf numFmtId="0" fontId="18" fillId="5" borderId="0" xfId="0" applyFont="1" applyFill="1" applyProtection="1">
      <protection hidden="1"/>
    </xf>
    <xf numFmtId="0" fontId="18" fillId="13" borderId="0" xfId="0" applyFont="1" applyFill="1" applyProtection="1">
      <protection hidden="1"/>
    </xf>
  </cellXfs>
  <cellStyles count="5">
    <cellStyle name="Normal" xfId="0" builtinId="0"/>
    <cellStyle name="Normal 2" xfId="1"/>
    <cellStyle name="Normal 2 2" xfId="2"/>
    <cellStyle name="Normal 3" xfId="3"/>
    <cellStyle name="Style 1" xfId="4"/>
  </cellStyles>
  <dxfs count="0"/>
  <tableStyles count="0" defaultTableStyle="TableStyleMedium9" defaultPivotStyle="PivotStyleLight16"/>
  <colors>
    <mruColors>
      <color rgb="FFFF6600"/>
      <color rgb="FF000000"/>
      <color rgb="FF13A907"/>
      <color rgb="FF0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406D5E-0399-4E53-9E27-63ADB7982C7A}" type="doc">
      <dgm:prSet loTypeId="urn:microsoft.com/office/officeart/2005/8/layout/default" loCatId="list" qsTypeId="urn:microsoft.com/office/officeart/2005/8/quickstyle/simple5" qsCatId="simple" csTypeId="urn:microsoft.com/office/officeart/2005/8/colors/colorful1" csCatId="colorful" phldr="1"/>
      <dgm:spPr/>
      <dgm:t>
        <a:bodyPr/>
        <a:lstStyle/>
        <a:p>
          <a:endParaRPr lang="en-US"/>
        </a:p>
      </dgm:t>
    </dgm:pt>
    <dgm:pt modelId="{407CBCDF-187A-4B17-9437-D1907DFA512B}">
      <dgm:prSet phldrT="[Text]" custT="1"/>
      <dgm:spPr/>
      <dgm:t>
        <a:bodyPr/>
        <a:lstStyle/>
        <a:p>
          <a:r>
            <a:rPr lang="en-US" sz="1400" b="1"/>
            <a:t>APTC Form 101 &amp; Papen</a:t>
          </a:r>
        </a:p>
      </dgm:t>
    </dgm:pt>
    <dgm:pt modelId="{4BE340C6-EE8B-4B91-81A0-B456802EA2EF}" type="parTrans" cxnId="{09285B31-7FF0-42B6-806F-A5F6D3DF5D3E}">
      <dgm:prSet/>
      <dgm:spPr/>
      <dgm:t>
        <a:bodyPr/>
        <a:lstStyle/>
        <a:p>
          <a:endParaRPr lang="en-US"/>
        </a:p>
      </dgm:t>
    </dgm:pt>
    <dgm:pt modelId="{B7B10D66-D307-426F-B21B-0F6382428BDE}" type="sibTrans" cxnId="{09285B31-7FF0-42B6-806F-A5F6D3DF5D3E}">
      <dgm:prSet/>
      <dgm:spPr/>
      <dgm:t>
        <a:bodyPr/>
        <a:lstStyle/>
        <a:p>
          <a:endParaRPr lang="en-US"/>
        </a:p>
      </dgm:t>
    </dgm:pt>
    <dgm:pt modelId="{D5A75B5C-69C8-4A13-91FC-3C91FB2A3B8C}">
      <dgm:prSet phldrT="[Text]" custT="1"/>
      <dgm:spPr/>
      <dgm:t>
        <a:bodyPr/>
        <a:lstStyle/>
        <a:p>
          <a:r>
            <a:rPr lang="en-US" sz="2000" b="1"/>
            <a:t>APTC - 47</a:t>
          </a:r>
        </a:p>
      </dgm:t>
    </dgm:pt>
    <dgm:pt modelId="{2DC2100A-D5ED-4428-94EF-9FB7E38CE45A}" type="parTrans" cxnId="{7FA24CC4-4C04-478C-BC66-C07D86FED96E}">
      <dgm:prSet/>
      <dgm:spPr/>
      <dgm:t>
        <a:bodyPr/>
        <a:lstStyle/>
        <a:p>
          <a:endParaRPr lang="en-US"/>
        </a:p>
      </dgm:t>
    </dgm:pt>
    <dgm:pt modelId="{F9AD4FB7-FCE8-496D-84FC-E9E8E40A29BD}" type="sibTrans" cxnId="{7FA24CC4-4C04-478C-BC66-C07D86FED96E}">
      <dgm:prSet/>
      <dgm:spPr/>
      <dgm:t>
        <a:bodyPr/>
        <a:lstStyle/>
        <a:p>
          <a:endParaRPr lang="en-US"/>
        </a:p>
      </dgm:t>
    </dgm:pt>
    <dgm:pt modelId="{CB534437-46A9-4B71-89F6-6FE7C30DCFA2}">
      <dgm:prSet phldrT="[Text]" custT="1"/>
      <dgm:spPr/>
      <dgm:t>
        <a:bodyPr/>
        <a:lstStyle/>
        <a:p>
          <a:r>
            <a:rPr lang="en-US" sz="1600" b="1"/>
            <a:t>Worksheet</a:t>
          </a:r>
        </a:p>
      </dgm:t>
    </dgm:pt>
    <dgm:pt modelId="{C01D8CF3-EFF0-43D4-859B-26E85C2337FB}" type="parTrans" cxnId="{A9EF3D2D-4DE7-40B4-8819-881D2336CC20}">
      <dgm:prSet/>
      <dgm:spPr/>
      <dgm:t>
        <a:bodyPr/>
        <a:lstStyle/>
        <a:p>
          <a:endParaRPr lang="en-US"/>
        </a:p>
      </dgm:t>
    </dgm:pt>
    <dgm:pt modelId="{436999F0-C995-43F4-93D7-BE5E170C68E5}" type="sibTrans" cxnId="{A9EF3D2D-4DE7-40B4-8819-881D2336CC20}">
      <dgm:prSet/>
      <dgm:spPr/>
      <dgm:t>
        <a:bodyPr/>
        <a:lstStyle/>
        <a:p>
          <a:endParaRPr lang="en-US"/>
        </a:p>
      </dgm:t>
    </dgm:pt>
    <dgm:pt modelId="{43F8762B-1D29-4224-9E3E-F5C0BF00F92B}">
      <dgm:prSet phldrT="[Text]" custT="1"/>
      <dgm:spPr/>
      <dgm:t>
        <a:bodyPr/>
        <a:lstStyle/>
        <a:p>
          <a:r>
            <a:rPr lang="en-US" sz="2000" b="1"/>
            <a:t>Inner</a:t>
          </a:r>
          <a:endParaRPr lang="en-US" sz="3200" b="1"/>
        </a:p>
      </dgm:t>
    </dgm:pt>
    <dgm:pt modelId="{4237F2A9-08DD-4B64-BA7F-97A28285258F}" type="parTrans" cxnId="{723DF4E9-3168-43C5-9C20-31CB58F41952}">
      <dgm:prSet/>
      <dgm:spPr/>
      <dgm:t>
        <a:bodyPr/>
        <a:lstStyle/>
        <a:p>
          <a:endParaRPr lang="en-US"/>
        </a:p>
      </dgm:t>
    </dgm:pt>
    <dgm:pt modelId="{4249C6D6-288B-48CB-99C9-94186528298E}" type="sibTrans" cxnId="{723DF4E9-3168-43C5-9C20-31CB58F41952}">
      <dgm:prSet/>
      <dgm:spPr/>
      <dgm:t>
        <a:bodyPr/>
        <a:lstStyle/>
        <a:p>
          <a:endParaRPr lang="en-US"/>
        </a:p>
      </dgm:t>
    </dgm:pt>
    <dgm:pt modelId="{E8335E5A-C260-45E1-BC7A-CE8D894D7D17}">
      <dgm:prSet phldrT="[Text]" custT="1"/>
      <dgm:spPr/>
      <dgm:t>
        <a:bodyPr/>
        <a:lstStyle/>
        <a:p>
          <a:r>
            <a:rPr lang="en-US" sz="2400" b="1"/>
            <a:t>Budget</a:t>
          </a:r>
        </a:p>
      </dgm:t>
    </dgm:pt>
    <dgm:pt modelId="{20B23773-742E-4D9E-8284-F7EC76188315}" type="parTrans" cxnId="{08B3DB42-EE68-42FF-A6A5-AE323682E0DC}">
      <dgm:prSet/>
      <dgm:spPr/>
      <dgm:t>
        <a:bodyPr/>
        <a:lstStyle/>
        <a:p>
          <a:endParaRPr lang="en-US"/>
        </a:p>
      </dgm:t>
    </dgm:pt>
    <dgm:pt modelId="{4E39AF00-2CE8-4695-97EC-2C808B8F1808}" type="sibTrans" cxnId="{08B3DB42-EE68-42FF-A6A5-AE323682E0DC}">
      <dgm:prSet/>
      <dgm:spPr/>
      <dgm:t>
        <a:bodyPr/>
        <a:lstStyle/>
        <a:p>
          <a:endParaRPr lang="en-US"/>
        </a:p>
      </dgm:t>
    </dgm:pt>
    <dgm:pt modelId="{86F7E10F-AF29-4764-B461-C8B84BF7ACFB}">
      <dgm:prSet phldrT="[Text]" custT="1"/>
      <dgm:spPr/>
      <dgm:t>
        <a:bodyPr/>
        <a:lstStyle/>
        <a:p>
          <a:r>
            <a:rPr lang="en-US" sz="1800" b="1"/>
            <a:t>Annexures I &amp; II</a:t>
          </a:r>
        </a:p>
      </dgm:t>
    </dgm:pt>
    <dgm:pt modelId="{611EDBBA-87B6-4CE9-AE0B-0EF00D4D5BA9}" type="parTrans" cxnId="{97604D16-8CF7-4463-965D-D6E3ADBCD97C}">
      <dgm:prSet/>
      <dgm:spPr/>
      <dgm:t>
        <a:bodyPr/>
        <a:lstStyle/>
        <a:p>
          <a:endParaRPr lang="en-US"/>
        </a:p>
      </dgm:t>
    </dgm:pt>
    <dgm:pt modelId="{67E5D67D-CA50-4D6D-BA4A-B965B8066551}" type="sibTrans" cxnId="{97604D16-8CF7-4463-965D-D6E3ADBCD97C}">
      <dgm:prSet/>
      <dgm:spPr/>
      <dgm:t>
        <a:bodyPr/>
        <a:lstStyle/>
        <a:p>
          <a:endParaRPr lang="en-US"/>
        </a:p>
      </dgm:t>
    </dgm:pt>
    <dgm:pt modelId="{8F197C7B-4526-487E-A55E-B255CDAB960D}">
      <dgm:prSet phldrT="[Text]"/>
      <dgm:spPr/>
      <dgm:t>
        <a:bodyPr/>
        <a:lstStyle/>
        <a:p>
          <a:r>
            <a:rPr lang="en-US" b="1"/>
            <a:t>Annexures I &amp; II</a:t>
          </a:r>
        </a:p>
      </dgm:t>
    </dgm:pt>
    <dgm:pt modelId="{2761BD98-2C18-4131-9D30-521B66211096}" type="parTrans" cxnId="{5F62D350-5992-450F-8691-F6E12981F513}">
      <dgm:prSet/>
      <dgm:spPr/>
      <dgm:t>
        <a:bodyPr/>
        <a:lstStyle/>
        <a:p>
          <a:endParaRPr lang="en-US"/>
        </a:p>
      </dgm:t>
    </dgm:pt>
    <dgm:pt modelId="{ED65CDF4-67EF-40D2-9E50-3B19B93D300F}" type="sibTrans" cxnId="{5F62D350-5992-450F-8691-F6E12981F513}">
      <dgm:prSet/>
      <dgm:spPr/>
      <dgm:t>
        <a:bodyPr/>
        <a:lstStyle/>
        <a:p>
          <a:endParaRPr lang="en-US"/>
        </a:p>
      </dgm:t>
    </dgm:pt>
    <dgm:pt modelId="{A025B15C-C124-4DF2-A5D4-548CC0833DB4}">
      <dgm:prSet phldrT="[Text]"/>
      <dgm:spPr/>
      <dgm:t>
        <a:bodyPr/>
        <a:lstStyle/>
        <a:p>
          <a:r>
            <a:rPr lang="en-US" b="1"/>
            <a:t>APTC Form 101 &amp; Paper Token</a:t>
          </a:r>
        </a:p>
      </dgm:t>
    </dgm:pt>
    <dgm:pt modelId="{8C0F24D0-A7D4-449F-9C2F-44B053915033}" type="parTrans" cxnId="{6361FBA7-315B-4BA0-B937-11C8D3FE17D2}">
      <dgm:prSet/>
      <dgm:spPr/>
      <dgm:t>
        <a:bodyPr/>
        <a:lstStyle/>
        <a:p>
          <a:endParaRPr lang="en-US"/>
        </a:p>
      </dgm:t>
    </dgm:pt>
    <dgm:pt modelId="{C64DB862-EB20-4D3A-9AFE-659C2ABDC25F}" type="sibTrans" cxnId="{6361FBA7-315B-4BA0-B937-11C8D3FE17D2}">
      <dgm:prSet/>
      <dgm:spPr/>
      <dgm:t>
        <a:bodyPr/>
        <a:lstStyle/>
        <a:p>
          <a:endParaRPr lang="en-US"/>
        </a:p>
      </dgm:t>
    </dgm:pt>
    <dgm:pt modelId="{0CD32D74-3E70-4825-9389-1BBD7D5F75D4}">
      <dgm:prSet phldrT="[Text]"/>
      <dgm:spPr/>
      <dgm:t>
        <a:bodyPr/>
        <a:lstStyle/>
        <a:p>
          <a:r>
            <a:rPr lang="en-US" b="1"/>
            <a:t>APTC - 47</a:t>
          </a:r>
        </a:p>
      </dgm:t>
    </dgm:pt>
    <dgm:pt modelId="{A64265F0-3B90-4801-AB65-8F0C1FD327BB}" type="parTrans" cxnId="{2E12F2C8-B6F0-43D0-8F8D-8A52331D4AB5}">
      <dgm:prSet/>
      <dgm:spPr/>
      <dgm:t>
        <a:bodyPr/>
        <a:lstStyle/>
        <a:p>
          <a:endParaRPr lang="en-US"/>
        </a:p>
      </dgm:t>
    </dgm:pt>
    <dgm:pt modelId="{116A7850-321B-4060-B770-A7C15F65AB95}" type="sibTrans" cxnId="{2E12F2C8-B6F0-43D0-8F8D-8A52331D4AB5}">
      <dgm:prSet/>
      <dgm:spPr/>
      <dgm:t>
        <a:bodyPr/>
        <a:lstStyle/>
        <a:p>
          <a:endParaRPr lang="en-US"/>
        </a:p>
      </dgm:t>
    </dgm:pt>
    <dgm:pt modelId="{8365F3E3-BB76-4227-A623-DF1255B25A20}">
      <dgm:prSet phldrT="[Text]"/>
      <dgm:spPr/>
      <dgm:t>
        <a:bodyPr/>
        <a:lstStyle/>
        <a:p>
          <a:r>
            <a:rPr lang="en-US" b="1"/>
            <a:t>Worksheet</a:t>
          </a:r>
        </a:p>
      </dgm:t>
    </dgm:pt>
    <dgm:pt modelId="{EB561119-F09C-438E-B6DC-ABC5C5F89E25}" type="parTrans" cxnId="{12277FB3-1699-4AA2-B3AB-D93BCEEB1DD1}">
      <dgm:prSet/>
      <dgm:spPr/>
      <dgm:t>
        <a:bodyPr/>
        <a:lstStyle/>
        <a:p>
          <a:endParaRPr lang="en-US"/>
        </a:p>
      </dgm:t>
    </dgm:pt>
    <dgm:pt modelId="{7511FF6F-D0F6-43BB-A024-2B6E800CE7D3}" type="sibTrans" cxnId="{12277FB3-1699-4AA2-B3AB-D93BCEEB1DD1}">
      <dgm:prSet/>
      <dgm:spPr/>
      <dgm:t>
        <a:bodyPr/>
        <a:lstStyle/>
        <a:p>
          <a:endParaRPr lang="en-US"/>
        </a:p>
      </dgm:t>
    </dgm:pt>
    <dgm:pt modelId="{FC27E2E1-A93E-474E-91EA-CAE077D8DF80}" type="pres">
      <dgm:prSet presAssocID="{3E406D5E-0399-4E53-9E27-63ADB7982C7A}" presName="diagram" presStyleCnt="0">
        <dgm:presLayoutVars>
          <dgm:dir/>
          <dgm:resizeHandles val="exact"/>
        </dgm:presLayoutVars>
      </dgm:prSet>
      <dgm:spPr/>
      <dgm:t>
        <a:bodyPr/>
        <a:lstStyle/>
        <a:p>
          <a:endParaRPr lang="en-US"/>
        </a:p>
      </dgm:t>
    </dgm:pt>
    <dgm:pt modelId="{F3DA1700-AE29-4919-A1FD-F2A5607DEC9E}" type="pres">
      <dgm:prSet presAssocID="{407CBCDF-187A-4B17-9437-D1907DFA512B}" presName="node" presStyleLbl="node1" presStyleIdx="0" presStyleCnt="10">
        <dgm:presLayoutVars>
          <dgm:bulletEnabled val="1"/>
        </dgm:presLayoutVars>
      </dgm:prSet>
      <dgm:spPr/>
      <dgm:t>
        <a:bodyPr/>
        <a:lstStyle/>
        <a:p>
          <a:endParaRPr lang="en-US"/>
        </a:p>
      </dgm:t>
    </dgm:pt>
    <dgm:pt modelId="{AA29B393-97A3-4F16-B9B2-3F8861888A8A}" type="pres">
      <dgm:prSet presAssocID="{B7B10D66-D307-426F-B21B-0F6382428BDE}" presName="sibTrans" presStyleCnt="0"/>
      <dgm:spPr/>
    </dgm:pt>
    <dgm:pt modelId="{C5E8A382-F8EF-4DC0-8463-14E25082A938}" type="pres">
      <dgm:prSet presAssocID="{A025B15C-C124-4DF2-A5D4-548CC0833DB4}" presName="node" presStyleLbl="node1" presStyleIdx="1" presStyleCnt="10">
        <dgm:presLayoutVars>
          <dgm:bulletEnabled val="1"/>
        </dgm:presLayoutVars>
      </dgm:prSet>
      <dgm:spPr/>
      <dgm:t>
        <a:bodyPr/>
        <a:lstStyle/>
        <a:p>
          <a:endParaRPr lang="en-US"/>
        </a:p>
      </dgm:t>
    </dgm:pt>
    <dgm:pt modelId="{3E3A1040-559C-42F2-A860-9C9961A047FF}" type="pres">
      <dgm:prSet presAssocID="{C64DB862-EB20-4D3A-9AFE-659C2ABDC25F}" presName="sibTrans" presStyleCnt="0"/>
      <dgm:spPr/>
    </dgm:pt>
    <dgm:pt modelId="{01A606FF-36D6-4AC3-A1A1-B504BF1ABBCF}" type="pres">
      <dgm:prSet presAssocID="{D5A75B5C-69C8-4A13-91FC-3C91FB2A3B8C}" presName="node" presStyleLbl="node1" presStyleIdx="2" presStyleCnt="10">
        <dgm:presLayoutVars>
          <dgm:bulletEnabled val="1"/>
        </dgm:presLayoutVars>
      </dgm:prSet>
      <dgm:spPr/>
      <dgm:t>
        <a:bodyPr/>
        <a:lstStyle/>
        <a:p>
          <a:endParaRPr lang="en-US"/>
        </a:p>
      </dgm:t>
    </dgm:pt>
    <dgm:pt modelId="{388A2FD5-7A4B-4B12-ACAE-1A045C497ED4}" type="pres">
      <dgm:prSet presAssocID="{F9AD4FB7-FCE8-496D-84FC-E9E8E40A29BD}" presName="sibTrans" presStyleCnt="0"/>
      <dgm:spPr/>
    </dgm:pt>
    <dgm:pt modelId="{7A1C2B88-A98C-4522-8DD3-6D536EB8FA9D}" type="pres">
      <dgm:prSet presAssocID="{0CD32D74-3E70-4825-9389-1BBD7D5F75D4}" presName="node" presStyleLbl="node1" presStyleIdx="3" presStyleCnt="10">
        <dgm:presLayoutVars>
          <dgm:bulletEnabled val="1"/>
        </dgm:presLayoutVars>
      </dgm:prSet>
      <dgm:spPr/>
      <dgm:t>
        <a:bodyPr/>
        <a:lstStyle/>
        <a:p>
          <a:endParaRPr lang="en-US"/>
        </a:p>
      </dgm:t>
    </dgm:pt>
    <dgm:pt modelId="{BB57644A-29E7-498D-8F0D-072A6615BA0A}" type="pres">
      <dgm:prSet presAssocID="{116A7850-321B-4060-B770-A7C15F65AB95}" presName="sibTrans" presStyleCnt="0"/>
      <dgm:spPr/>
    </dgm:pt>
    <dgm:pt modelId="{84862590-3CC0-4D17-A97F-71002B24EC2A}" type="pres">
      <dgm:prSet presAssocID="{CB534437-46A9-4B71-89F6-6FE7C30DCFA2}" presName="node" presStyleLbl="node1" presStyleIdx="4" presStyleCnt="10">
        <dgm:presLayoutVars>
          <dgm:bulletEnabled val="1"/>
        </dgm:presLayoutVars>
      </dgm:prSet>
      <dgm:spPr/>
      <dgm:t>
        <a:bodyPr/>
        <a:lstStyle/>
        <a:p>
          <a:endParaRPr lang="en-US"/>
        </a:p>
      </dgm:t>
    </dgm:pt>
    <dgm:pt modelId="{9F712A2C-59C2-4801-BABD-FA5B7EA44EE5}" type="pres">
      <dgm:prSet presAssocID="{436999F0-C995-43F4-93D7-BE5E170C68E5}" presName="sibTrans" presStyleCnt="0"/>
      <dgm:spPr/>
    </dgm:pt>
    <dgm:pt modelId="{50EF968D-B4E5-4D2F-A6E1-96EA228E3293}" type="pres">
      <dgm:prSet presAssocID="{8365F3E3-BB76-4227-A623-DF1255B25A20}" presName="node" presStyleLbl="node1" presStyleIdx="5" presStyleCnt="10">
        <dgm:presLayoutVars>
          <dgm:bulletEnabled val="1"/>
        </dgm:presLayoutVars>
      </dgm:prSet>
      <dgm:spPr/>
      <dgm:t>
        <a:bodyPr/>
        <a:lstStyle/>
        <a:p>
          <a:endParaRPr lang="en-US"/>
        </a:p>
      </dgm:t>
    </dgm:pt>
    <dgm:pt modelId="{C08CBDB0-4B55-47A3-ACAF-A3A49B5874D6}" type="pres">
      <dgm:prSet presAssocID="{7511FF6F-D0F6-43BB-A024-2B6E800CE7D3}" presName="sibTrans" presStyleCnt="0"/>
      <dgm:spPr/>
    </dgm:pt>
    <dgm:pt modelId="{FCEA5BF3-8A46-4E93-9C0D-BDF8F50C4228}" type="pres">
      <dgm:prSet presAssocID="{43F8762B-1D29-4224-9E3E-F5C0BF00F92B}" presName="node" presStyleLbl="node1" presStyleIdx="6" presStyleCnt="10">
        <dgm:presLayoutVars>
          <dgm:bulletEnabled val="1"/>
        </dgm:presLayoutVars>
      </dgm:prSet>
      <dgm:spPr/>
      <dgm:t>
        <a:bodyPr/>
        <a:lstStyle/>
        <a:p>
          <a:endParaRPr lang="en-US"/>
        </a:p>
      </dgm:t>
    </dgm:pt>
    <dgm:pt modelId="{85E37488-C734-438E-BEF1-1B69BD99214C}" type="pres">
      <dgm:prSet presAssocID="{4249C6D6-288B-48CB-99C9-94186528298E}" presName="sibTrans" presStyleCnt="0"/>
      <dgm:spPr/>
    </dgm:pt>
    <dgm:pt modelId="{9FEC4839-849D-41C2-80BA-1B678B24BB27}" type="pres">
      <dgm:prSet presAssocID="{E8335E5A-C260-45E1-BC7A-CE8D894D7D17}" presName="node" presStyleLbl="node1" presStyleIdx="7" presStyleCnt="10">
        <dgm:presLayoutVars>
          <dgm:bulletEnabled val="1"/>
        </dgm:presLayoutVars>
      </dgm:prSet>
      <dgm:spPr/>
      <dgm:t>
        <a:bodyPr/>
        <a:lstStyle/>
        <a:p>
          <a:endParaRPr lang="en-US"/>
        </a:p>
      </dgm:t>
    </dgm:pt>
    <dgm:pt modelId="{FA5E5943-5824-4AD4-8895-981A36C56747}" type="pres">
      <dgm:prSet presAssocID="{4E39AF00-2CE8-4695-97EC-2C808B8F1808}" presName="sibTrans" presStyleCnt="0"/>
      <dgm:spPr/>
    </dgm:pt>
    <dgm:pt modelId="{03515468-BA3A-4202-8072-FCCCAD37981B}" type="pres">
      <dgm:prSet presAssocID="{86F7E10F-AF29-4764-B461-C8B84BF7ACFB}" presName="node" presStyleLbl="node1" presStyleIdx="8" presStyleCnt="10">
        <dgm:presLayoutVars>
          <dgm:bulletEnabled val="1"/>
        </dgm:presLayoutVars>
      </dgm:prSet>
      <dgm:spPr/>
      <dgm:t>
        <a:bodyPr/>
        <a:lstStyle/>
        <a:p>
          <a:endParaRPr lang="en-US"/>
        </a:p>
      </dgm:t>
    </dgm:pt>
    <dgm:pt modelId="{C3428450-D09A-4F52-9746-CE1F2147BBDA}" type="pres">
      <dgm:prSet presAssocID="{67E5D67D-CA50-4D6D-BA4A-B965B8066551}" presName="sibTrans" presStyleCnt="0"/>
      <dgm:spPr/>
    </dgm:pt>
    <dgm:pt modelId="{9E1F731E-26A5-4992-9B78-F7BCA3641079}" type="pres">
      <dgm:prSet presAssocID="{8F197C7B-4526-487E-A55E-B255CDAB960D}" presName="node" presStyleLbl="node1" presStyleIdx="9" presStyleCnt="10">
        <dgm:presLayoutVars>
          <dgm:bulletEnabled val="1"/>
        </dgm:presLayoutVars>
      </dgm:prSet>
      <dgm:spPr/>
      <dgm:t>
        <a:bodyPr/>
        <a:lstStyle/>
        <a:p>
          <a:endParaRPr lang="en-US"/>
        </a:p>
      </dgm:t>
    </dgm:pt>
  </dgm:ptLst>
  <dgm:cxnLst>
    <dgm:cxn modelId="{7FA24CC4-4C04-478C-BC66-C07D86FED96E}" srcId="{3E406D5E-0399-4E53-9E27-63ADB7982C7A}" destId="{D5A75B5C-69C8-4A13-91FC-3C91FB2A3B8C}" srcOrd="2" destOrd="0" parTransId="{2DC2100A-D5ED-4428-94EF-9FB7E38CE45A}" sibTransId="{F9AD4FB7-FCE8-496D-84FC-E9E8E40A29BD}"/>
    <dgm:cxn modelId="{A9B21EBD-615B-4511-8F27-ED50F8F9B61C}" type="presOf" srcId="{CB534437-46A9-4B71-89F6-6FE7C30DCFA2}" destId="{84862590-3CC0-4D17-A97F-71002B24EC2A}" srcOrd="0" destOrd="0" presId="urn:microsoft.com/office/officeart/2005/8/layout/default"/>
    <dgm:cxn modelId="{69733E6A-4EF4-4517-93FF-AB4615BCB2AA}" type="presOf" srcId="{A025B15C-C124-4DF2-A5D4-548CC0833DB4}" destId="{C5E8A382-F8EF-4DC0-8463-14E25082A938}" srcOrd="0" destOrd="0" presId="urn:microsoft.com/office/officeart/2005/8/layout/default"/>
    <dgm:cxn modelId="{3042BB7C-1E77-4A73-94B0-D1359CF4A111}" type="presOf" srcId="{0CD32D74-3E70-4825-9389-1BBD7D5F75D4}" destId="{7A1C2B88-A98C-4522-8DD3-6D536EB8FA9D}" srcOrd="0" destOrd="0" presId="urn:microsoft.com/office/officeart/2005/8/layout/default"/>
    <dgm:cxn modelId="{13308BCD-2EAD-4B0E-9F17-51CF86105B67}" type="presOf" srcId="{E8335E5A-C260-45E1-BC7A-CE8D894D7D17}" destId="{9FEC4839-849D-41C2-80BA-1B678B24BB27}" srcOrd="0" destOrd="0" presId="urn:microsoft.com/office/officeart/2005/8/layout/default"/>
    <dgm:cxn modelId="{97604D16-8CF7-4463-965D-D6E3ADBCD97C}" srcId="{3E406D5E-0399-4E53-9E27-63ADB7982C7A}" destId="{86F7E10F-AF29-4764-B461-C8B84BF7ACFB}" srcOrd="8" destOrd="0" parTransId="{611EDBBA-87B6-4CE9-AE0B-0EF00D4D5BA9}" sibTransId="{67E5D67D-CA50-4D6D-BA4A-B965B8066551}"/>
    <dgm:cxn modelId="{09285B31-7FF0-42B6-806F-A5F6D3DF5D3E}" srcId="{3E406D5E-0399-4E53-9E27-63ADB7982C7A}" destId="{407CBCDF-187A-4B17-9437-D1907DFA512B}" srcOrd="0" destOrd="0" parTransId="{4BE340C6-EE8B-4B91-81A0-B456802EA2EF}" sibTransId="{B7B10D66-D307-426F-B21B-0F6382428BDE}"/>
    <dgm:cxn modelId="{C3595235-2E05-4384-8773-D20437678606}" type="presOf" srcId="{3E406D5E-0399-4E53-9E27-63ADB7982C7A}" destId="{FC27E2E1-A93E-474E-91EA-CAE077D8DF80}" srcOrd="0" destOrd="0" presId="urn:microsoft.com/office/officeart/2005/8/layout/default"/>
    <dgm:cxn modelId="{723DF4E9-3168-43C5-9C20-31CB58F41952}" srcId="{3E406D5E-0399-4E53-9E27-63ADB7982C7A}" destId="{43F8762B-1D29-4224-9E3E-F5C0BF00F92B}" srcOrd="6" destOrd="0" parTransId="{4237F2A9-08DD-4B64-BA7F-97A28285258F}" sibTransId="{4249C6D6-288B-48CB-99C9-94186528298E}"/>
    <dgm:cxn modelId="{12277FB3-1699-4AA2-B3AB-D93BCEEB1DD1}" srcId="{3E406D5E-0399-4E53-9E27-63ADB7982C7A}" destId="{8365F3E3-BB76-4227-A623-DF1255B25A20}" srcOrd="5" destOrd="0" parTransId="{EB561119-F09C-438E-B6DC-ABC5C5F89E25}" sibTransId="{7511FF6F-D0F6-43BB-A024-2B6E800CE7D3}"/>
    <dgm:cxn modelId="{6361FBA7-315B-4BA0-B937-11C8D3FE17D2}" srcId="{3E406D5E-0399-4E53-9E27-63ADB7982C7A}" destId="{A025B15C-C124-4DF2-A5D4-548CC0833DB4}" srcOrd="1" destOrd="0" parTransId="{8C0F24D0-A7D4-449F-9C2F-44B053915033}" sibTransId="{C64DB862-EB20-4D3A-9AFE-659C2ABDC25F}"/>
    <dgm:cxn modelId="{5F62D350-5992-450F-8691-F6E12981F513}" srcId="{3E406D5E-0399-4E53-9E27-63ADB7982C7A}" destId="{8F197C7B-4526-487E-A55E-B255CDAB960D}" srcOrd="9" destOrd="0" parTransId="{2761BD98-2C18-4131-9D30-521B66211096}" sibTransId="{ED65CDF4-67EF-40D2-9E50-3B19B93D300F}"/>
    <dgm:cxn modelId="{3607409F-F426-4BCC-8F0E-CAF444652247}" type="presOf" srcId="{D5A75B5C-69C8-4A13-91FC-3C91FB2A3B8C}" destId="{01A606FF-36D6-4AC3-A1A1-B504BF1ABBCF}" srcOrd="0" destOrd="0" presId="urn:microsoft.com/office/officeart/2005/8/layout/default"/>
    <dgm:cxn modelId="{7C15DD82-BDD4-417A-B22D-76D8B22F6B1E}" type="presOf" srcId="{407CBCDF-187A-4B17-9437-D1907DFA512B}" destId="{F3DA1700-AE29-4919-A1FD-F2A5607DEC9E}" srcOrd="0" destOrd="0" presId="urn:microsoft.com/office/officeart/2005/8/layout/default"/>
    <dgm:cxn modelId="{E97AB5A8-16AB-482A-9FE4-572558FDA590}" type="presOf" srcId="{8F197C7B-4526-487E-A55E-B255CDAB960D}" destId="{9E1F731E-26A5-4992-9B78-F7BCA3641079}" srcOrd="0" destOrd="0" presId="urn:microsoft.com/office/officeart/2005/8/layout/default"/>
    <dgm:cxn modelId="{08B3DB42-EE68-42FF-A6A5-AE323682E0DC}" srcId="{3E406D5E-0399-4E53-9E27-63ADB7982C7A}" destId="{E8335E5A-C260-45E1-BC7A-CE8D894D7D17}" srcOrd="7" destOrd="0" parTransId="{20B23773-742E-4D9E-8284-F7EC76188315}" sibTransId="{4E39AF00-2CE8-4695-97EC-2C808B8F1808}"/>
    <dgm:cxn modelId="{2E12F2C8-B6F0-43D0-8F8D-8A52331D4AB5}" srcId="{3E406D5E-0399-4E53-9E27-63ADB7982C7A}" destId="{0CD32D74-3E70-4825-9389-1BBD7D5F75D4}" srcOrd="3" destOrd="0" parTransId="{A64265F0-3B90-4801-AB65-8F0C1FD327BB}" sibTransId="{116A7850-321B-4060-B770-A7C15F65AB95}"/>
    <dgm:cxn modelId="{7EB8D61C-C97F-42F1-9D06-06928DD61B19}" type="presOf" srcId="{86F7E10F-AF29-4764-B461-C8B84BF7ACFB}" destId="{03515468-BA3A-4202-8072-FCCCAD37981B}" srcOrd="0" destOrd="0" presId="urn:microsoft.com/office/officeart/2005/8/layout/default"/>
    <dgm:cxn modelId="{ABDF5E34-E107-4C68-BA0D-3DEF07175D06}" type="presOf" srcId="{8365F3E3-BB76-4227-A623-DF1255B25A20}" destId="{50EF968D-B4E5-4D2F-A6E1-96EA228E3293}" srcOrd="0" destOrd="0" presId="urn:microsoft.com/office/officeart/2005/8/layout/default"/>
    <dgm:cxn modelId="{A9EF3D2D-4DE7-40B4-8819-881D2336CC20}" srcId="{3E406D5E-0399-4E53-9E27-63ADB7982C7A}" destId="{CB534437-46A9-4B71-89F6-6FE7C30DCFA2}" srcOrd="4" destOrd="0" parTransId="{C01D8CF3-EFF0-43D4-859B-26E85C2337FB}" sibTransId="{436999F0-C995-43F4-93D7-BE5E170C68E5}"/>
    <dgm:cxn modelId="{84145CFD-59FF-4D9C-9412-A416D9602688}" type="presOf" srcId="{43F8762B-1D29-4224-9E3E-F5C0BF00F92B}" destId="{FCEA5BF3-8A46-4E93-9C0D-BDF8F50C4228}" srcOrd="0" destOrd="0" presId="urn:microsoft.com/office/officeart/2005/8/layout/default"/>
    <dgm:cxn modelId="{BA316F51-7F3C-4EAB-94C4-405B8387BA55}" type="presParOf" srcId="{FC27E2E1-A93E-474E-91EA-CAE077D8DF80}" destId="{F3DA1700-AE29-4919-A1FD-F2A5607DEC9E}" srcOrd="0" destOrd="0" presId="urn:microsoft.com/office/officeart/2005/8/layout/default"/>
    <dgm:cxn modelId="{1BBEB79A-0436-46B4-BE3D-D2443EB5C5DD}" type="presParOf" srcId="{FC27E2E1-A93E-474E-91EA-CAE077D8DF80}" destId="{AA29B393-97A3-4F16-B9B2-3F8861888A8A}" srcOrd="1" destOrd="0" presId="urn:microsoft.com/office/officeart/2005/8/layout/default"/>
    <dgm:cxn modelId="{8E39058A-BBAB-450F-9A2A-2B1B4848A419}" type="presParOf" srcId="{FC27E2E1-A93E-474E-91EA-CAE077D8DF80}" destId="{C5E8A382-F8EF-4DC0-8463-14E25082A938}" srcOrd="2" destOrd="0" presId="urn:microsoft.com/office/officeart/2005/8/layout/default"/>
    <dgm:cxn modelId="{9BA07F7A-9E7E-4EF0-AFFB-A5A5A3145B50}" type="presParOf" srcId="{FC27E2E1-A93E-474E-91EA-CAE077D8DF80}" destId="{3E3A1040-559C-42F2-A860-9C9961A047FF}" srcOrd="3" destOrd="0" presId="urn:microsoft.com/office/officeart/2005/8/layout/default"/>
    <dgm:cxn modelId="{44624E85-81C8-40E2-9F3D-B6760292CC40}" type="presParOf" srcId="{FC27E2E1-A93E-474E-91EA-CAE077D8DF80}" destId="{01A606FF-36D6-4AC3-A1A1-B504BF1ABBCF}" srcOrd="4" destOrd="0" presId="urn:microsoft.com/office/officeart/2005/8/layout/default"/>
    <dgm:cxn modelId="{9A63AA99-DAFB-4794-A91D-B9E743C3F1C7}" type="presParOf" srcId="{FC27E2E1-A93E-474E-91EA-CAE077D8DF80}" destId="{388A2FD5-7A4B-4B12-ACAE-1A045C497ED4}" srcOrd="5" destOrd="0" presId="urn:microsoft.com/office/officeart/2005/8/layout/default"/>
    <dgm:cxn modelId="{A00088D1-472C-4E44-9F8F-F1E21379392B}" type="presParOf" srcId="{FC27E2E1-A93E-474E-91EA-CAE077D8DF80}" destId="{7A1C2B88-A98C-4522-8DD3-6D536EB8FA9D}" srcOrd="6" destOrd="0" presId="urn:microsoft.com/office/officeart/2005/8/layout/default"/>
    <dgm:cxn modelId="{4DC54C8D-4F3E-41E9-83D4-A67565552238}" type="presParOf" srcId="{FC27E2E1-A93E-474E-91EA-CAE077D8DF80}" destId="{BB57644A-29E7-498D-8F0D-072A6615BA0A}" srcOrd="7" destOrd="0" presId="urn:microsoft.com/office/officeart/2005/8/layout/default"/>
    <dgm:cxn modelId="{CBD47785-42E3-4BF2-80B4-223F89019D81}" type="presParOf" srcId="{FC27E2E1-A93E-474E-91EA-CAE077D8DF80}" destId="{84862590-3CC0-4D17-A97F-71002B24EC2A}" srcOrd="8" destOrd="0" presId="urn:microsoft.com/office/officeart/2005/8/layout/default"/>
    <dgm:cxn modelId="{9838D661-71F9-4E88-9C06-16C9F59EC40F}" type="presParOf" srcId="{FC27E2E1-A93E-474E-91EA-CAE077D8DF80}" destId="{9F712A2C-59C2-4801-BABD-FA5B7EA44EE5}" srcOrd="9" destOrd="0" presId="urn:microsoft.com/office/officeart/2005/8/layout/default"/>
    <dgm:cxn modelId="{C20717B5-7CE7-4895-AC03-49AB98CC251C}" type="presParOf" srcId="{FC27E2E1-A93E-474E-91EA-CAE077D8DF80}" destId="{50EF968D-B4E5-4D2F-A6E1-96EA228E3293}" srcOrd="10" destOrd="0" presId="urn:microsoft.com/office/officeart/2005/8/layout/default"/>
    <dgm:cxn modelId="{63CD6930-A38D-4792-902C-9268111BF261}" type="presParOf" srcId="{FC27E2E1-A93E-474E-91EA-CAE077D8DF80}" destId="{C08CBDB0-4B55-47A3-ACAF-A3A49B5874D6}" srcOrd="11" destOrd="0" presId="urn:microsoft.com/office/officeart/2005/8/layout/default"/>
    <dgm:cxn modelId="{5F097D4F-E9A6-44E5-B05B-41F8BFD40CF9}" type="presParOf" srcId="{FC27E2E1-A93E-474E-91EA-CAE077D8DF80}" destId="{FCEA5BF3-8A46-4E93-9C0D-BDF8F50C4228}" srcOrd="12" destOrd="0" presId="urn:microsoft.com/office/officeart/2005/8/layout/default"/>
    <dgm:cxn modelId="{7275AA33-5D77-4CF9-863B-91D7CAA066F7}" type="presParOf" srcId="{FC27E2E1-A93E-474E-91EA-CAE077D8DF80}" destId="{85E37488-C734-438E-BEF1-1B69BD99214C}" srcOrd="13" destOrd="0" presId="urn:microsoft.com/office/officeart/2005/8/layout/default"/>
    <dgm:cxn modelId="{B91CCCA7-D320-4C43-BB84-139171C71B9A}" type="presParOf" srcId="{FC27E2E1-A93E-474E-91EA-CAE077D8DF80}" destId="{9FEC4839-849D-41C2-80BA-1B678B24BB27}" srcOrd="14" destOrd="0" presId="urn:microsoft.com/office/officeart/2005/8/layout/default"/>
    <dgm:cxn modelId="{C7F9887A-3CA1-4A8F-9E69-451D10ED4037}" type="presParOf" srcId="{FC27E2E1-A93E-474E-91EA-CAE077D8DF80}" destId="{FA5E5943-5824-4AD4-8895-981A36C56747}" srcOrd="15" destOrd="0" presId="urn:microsoft.com/office/officeart/2005/8/layout/default"/>
    <dgm:cxn modelId="{B7BBC22F-3EB5-471A-8626-7FD787E90341}" type="presParOf" srcId="{FC27E2E1-A93E-474E-91EA-CAE077D8DF80}" destId="{03515468-BA3A-4202-8072-FCCCAD37981B}" srcOrd="16" destOrd="0" presId="urn:microsoft.com/office/officeart/2005/8/layout/default"/>
    <dgm:cxn modelId="{F9AC15BF-2303-4981-8777-EBAC803D0ED6}" type="presParOf" srcId="{FC27E2E1-A93E-474E-91EA-CAE077D8DF80}" destId="{C3428450-D09A-4F52-9746-CE1F2147BBDA}" srcOrd="17" destOrd="0" presId="urn:microsoft.com/office/officeart/2005/8/layout/default"/>
    <dgm:cxn modelId="{B6E4164A-734F-4C0A-9D78-2E47A4945E65}" type="presParOf" srcId="{FC27E2E1-A93E-474E-91EA-CAE077D8DF80}" destId="{9E1F731E-26A5-4992-9B78-F7BCA3641079}" srcOrd="18" destOrd="0" presId="urn:microsoft.com/office/officeart/2005/8/layout/default"/>
  </dgm:cxnLst>
  <dgm:bg>
    <a:solidFill>
      <a:schemeClr val="accent2">
        <a:lumMod val="50000"/>
      </a:schemeClr>
    </a:solidFill>
  </dgm:bg>
  <dgm:whole/>
  <dgm:extLst>
    <a:ext uri="http://schemas.microsoft.com/office/drawing/2008/diagram">
      <dsp:dataModelExt xmlns:dsp="http://schemas.microsoft.com/office/drawing/2008/diagram" xmlns="" relId="rId6" minVer="http://schemas.openxmlformats.org/drawingml/2006/diagram"/>
    </a:ext>
  </dgm:extLst>
</dgm:dataModel>
</file>

<file path=xl/diagrams/drawing1.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 modelId="{F3DA1700-AE29-4919-A1FD-F2A5607DEC9E}">
      <dsp:nvSpPr>
        <dsp:cNvPr id="0" name=""/>
        <dsp:cNvSpPr/>
      </dsp:nvSpPr>
      <dsp:spPr>
        <a:xfrm>
          <a:off x="259309" y="921"/>
          <a:ext cx="767254" cy="460352"/>
        </a:xfrm>
        <a:prstGeom prst="rect">
          <a:avLst/>
        </a:prstGeom>
        <a:gradFill rotWithShape="0">
          <a:gsLst>
            <a:gs pos="0">
              <a:schemeClr val="accent2">
                <a:hueOff val="0"/>
                <a:satOff val="0"/>
                <a:lumOff val="0"/>
                <a:alphaOff val="0"/>
                <a:shade val="51000"/>
                <a:satMod val="130000"/>
              </a:schemeClr>
            </a:gs>
            <a:gs pos="80000">
              <a:schemeClr val="accent2">
                <a:hueOff val="0"/>
                <a:satOff val="0"/>
                <a:lumOff val="0"/>
                <a:alphaOff val="0"/>
                <a:shade val="93000"/>
                <a:satMod val="130000"/>
              </a:schemeClr>
            </a:gs>
            <a:gs pos="100000">
              <a:schemeClr val="accent2">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53340" tIns="53340" rIns="53340" bIns="53340" numCol="1" spcCol="1270" anchor="ctr" anchorCtr="0">
          <a:noAutofit/>
        </a:bodyPr>
        <a:lstStyle/>
        <a:p>
          <a:pPr lvl="0" algn="ctr" defTabSz="622300">
            <a:lnSpc>
              <a:spcPct val="90000"/>
            </a:lnSpc>
            <a:spcBef>
              <a:spcPct val="0"/>
            </a:spcBef>
            <a:spcAft>
              <a:spcPct val="35000"/>
            </a:spcAft>
          </a:pPr>
          <a:r>
            <a:rPr lang="en-US" sz="1400" b="1" kern="1200"/>
            <a:t>APTC Form 101 &amp; Papen</a:t>
          </a:r>
        </a:p>
      </dsp:txBody>
      <dsp:txXfrm>
        <a:off x="259309" y="921"/>
        <a:ext cx="767254" cy="460352"/>
      </dsp:txXfrm>
    </dsp:sp>
    <dsp:sp modelId="{C5E8A382-F8EF-4DC0-8463-14E25082A938}">
      <dsp:nvSpPr>
        <dsp:cNvPr id="0" name=""/>
        <dsp:cNvSpPr/>
      </dsp:nvSpPr>
      <dsp:spPr>
        <a:xfrm>
          <a:off x="259309" y="538000"/>
          <a:ext cx="767254" cy="460352"/>
        </a:xfrm>
        <a:prstGeom prst="rect">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US" sz="900" b="1" kern="1200"/>
            <a:t>APTC Form 101 &amp; Paper Token</a:t>
          </a:r>
        </a:p>
      </dsp:txBody>
      <dsp:txXfrm>
        <a:off x="259309" y="538000"/>
        <a:ext cx="767254" cy="460352"/>
      </dsp:txXfrm>
    </dsp:sp>
    <dsp:sp modelId="{01A606FF-36D6-4AC3-A1A1-B504BF1ABBCF}">
      <dsp:nvSpPr>
        <dsp:cNvPr id="0" name=""/>
        <dsp:cNvSpPr/>
      </dsp:nvSpPr>
      <dsp:spPr>
        <a:xfrm>
          <a:off x="259309" y="1075078"/>
          <a:ext cx="767254" cy="460352"/>
        </a:xfrm>
        <a:prstGeom prst="rect">
          <a:avLst/>
        </a:prstGeom>
        <a:gradFill rotWithShape="0">
          <a:gsLst>
            <a:gs pos="0">
              <a:schemeClr val="accent4">
                <a:hueOff val="0"/>
                <a:satOff val="0"/>
                <a:lumOff val="0"/>
                <a:alphaOff val="0"/>
                <a:shade val="51000"/>
                <a:satMod val="130000"/>
              </a:schemeClr>
            </a:gs>
            <a:gs pos="80000">
              <a:schemeClr val="accent4">
                <a:hueOff val="0"/>
                <a:satOff val="0"/>
                <a:lumOff val="0"/>
                <a:alphaOff val="0"/>
                <a:shade val="93000"/>
                <a:satMod val="130000"/>
              </a:schemeClr>
            </a:gs>
            <a:gs pos="100000">
              <a:schemeClr val="accent4">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76200" tIns="76200" rIns="76200" bIns="76200" numCol="1" spcCol="1270" anchor="ctr" anchorCtr="0">
          <a:noAutofit/>
        </a:bodyPr>
        <a:lstStyle/>
        <a:p>
          <a:pPr lvl="0" algn="ctr" defTabSz="889000">
            <a:lnSpc>
              <a:spcPct val="90000"/>
            </a:lnSpc>
            <a:spcBef>
              <a:spcPct val="0"/>
            </a:spcBef>
            <a:spcAft>
              <a:spcPct val="35000"/>
            </a:spcAft>
          </a:pPr>
          <a:r>
            <a:rPr lang="en-US" sz="2000" b="1" kern="1200"/>
            <a:t>APTC - 47</a:t>
          </a:r>
        </a:p>
      </dsp:txBody>
      <dsp:txXfrm>
        <a:off x="259309" y="1075078"/>
        <a:ext cx="767254" cy="460352"/>
      </dsp:txXfrm>
    </dsp:sp>
    <dsp:sp modelId="{7A1C2B88-A98C-4522-8DD3-6D536EB8FA9D}">
      <dsp:nvSpPr>
        <dsp:cNvPr id="0" name=""/>
        <dsp:cNvSpPr/>
      </dsp:nvSpPr>
      <dsp:spPr>
        <a:xfrm>
          <a:off x="259309" y="1612156"/>
          <a:ext cx="767254" cy="460352"/>
        </a:xfrm>
        <a:prstGeom prst="rect">
          <a:avLst/>
        </a:prstGeom>
        <a:gradFill rotWithShape="0">
          <a:gsLst>
            <a:gs pos="0">
              <a:schemeClr val="accent5">
                <a:hueOff val="0"/>
                <a:satOff val="0"/>
                <a:lumOff val="0"/>
                <a:alphaOff val="0"/>
                <a:shade val="51000"/>
                <a:satMod val="130000"/>
              </a:schemeClr>
            </a:gs>
            <a:gs pos="80000">
              <a:schemeClr val="accent5">
                <a:hueOff val="0"/>
                <a:satOff val="0"/>
                <a:lumOff val="0"/>
                <a:alphaOff val="0"/>
                <a:shade val="93000"/>
                <a:satMod val="130000"/>
              </a:schemeClr>
            </a:gs>
            <a:gs pos="100000">
              <a:schemeClr val="accent5">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US" sz="900" b="1" kern="1200"/>
            <a:t>APTC - 47</a:t>
          </a:r>
        </a:p>
      </dsp:txBody>
      <dsp:txXfrm>
        <a:off x="259309" y="1612156"/>
        <a:ext cx="767254" cy="460352"/>
      </dsp:txXfrm>
    </dsp:sp>
    <dsp:sp modelId="{84862590-3CC0-4D17-A97F-71002B24EC2A}">
      <dsp:nvSpPr>
        <dsp:cNvPr id="0" name=""/>
        <dsp:cNvSpPr/>
      </dsp:nvSpPr>
      <dsp:spPr>
        <a:xfrm>
          <a:off x="259309" y="2149235"/>
          <a:ext cx="767254" cy="460352"/>
        </a:xfrm>
        <a:prstGeom prst="rect">
          <a:avLst/>
        </a:prstGeom>
        <a:gradFill rotWithShape="0">
          <a:gsLst>
            <a:gs pos="0">
              <a:schemeClr val="accent6">
                <a:hueOff val="0"/>
                <a:satOff val="0"/>
                <a:lumOff val="0"/>
                <a:alphaOff val="0"/>
                <a:shade val="51000"/>
                <a:satMod val="130000"/>
              </a:schemeClr>
            </a:gs>
            <a:gs pos="80000">
              <a:schemeClr val="accent6">
                <a:hueOff val="0"/>
                <a:satOff val="0"/>
                <a:lumOff val="0"/>
                <a:alphaOff val="0"/>
                <a:shade val="93000"/>
                <a:satMod val="130000"/>
              </a:schemeClr>
            </a:gs>
            <a:gs pos="100000">
              <a:schemeClr val="accent6">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600" b="1" kern="1200"/>
            <a:t>Worksheet</a:t>
          </a:r>
        </a:p>
      </dsp:txBody>
      <dsp:txXfrm>
        <a:off x="259309" y="2149235"/>
        <a:ext cx="767254" cy="460352"/>
      </dsp:txXfrm>
    </dsp:sp>
    <dsp:sp modelId="{50EF968D-B4E5-4D2F-A6E1-96EA228E3293}">
      <dsp:nvSpPr>
        <dsp:cNvPr id="0" name=""/>
        <dsp:cNvSpPr/>
      </dsp:nvSpPr>
      <dsp:spPr>
        <a:xfrm>
          <a:off x="259309" y="2686313"/>
          <a:ext cx="767254" cy="460352"/>
        </a:xfrm>
        <a:prstGeom prst="rect">
          <a:avLst/>
        </a:prstGeom>
        <a:gradFill rotWithShape="0">
          <a:gsLst>
            <a:gs pos="0">
              <a:schemeClr val="accent2">
                <a:hueOff val="0"/>
                <a:satOff val="0"/>
                <a:lumOff val="0"/>
                <a:alphaOff val="0"/>
                <a:shade val="51000"/>
                <a:satMod val="130000"/>
              </a:schemeClr>
            </a:gs>
            <a:gs pos="80000">
              <a:schemeClr val="accent2">
                <a:hueOff val="0"/>
                <a:satOff val="0"/>
                <a:lumOff val="0"/>
                <a:alphaOff val="0"/>
                <a:shade val="93000"/>
                <a:satMod val="130000"/>
              </a:schemeClr>
            </a:gs>
            <a:gs pos="100000">
              <a:schemeClr val="accent2">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US" sz="900" b="1" kern="1200"/>
            <a:t>Worksheet</a:t>
          </a:r>
        </a:p>
      </dsp:txBody>
      <dsp:txXfrm>
        <a:off x="259309" y="2686313"/>
        <a:ext cx="767254" cy="460352"/>
      </dsp:txXfrm>
    </dsp:sp>
    <dsp:sp modelId="{FCEA5BF3-8A46-4E93-9C0D-BDF8F50C4228}">
      <dsp:nvSpPr>
        <dsp:cNvPr id="0" name=""/>
        <dsp:cNvSpPr/>
      </dsp:nvSpPr>
      <dsp:spPr>
        <a:xfrm>
          <a:off x="259309" y="3223392"/>
          <a:ext cx="767254" cy="460352"/>
        </a:xfrm>
        <a:prstGeom prst="rect">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76200" tIns="76200" rIns="76200" bIns="76200" numCol="1" spcCol="1270" anchor="ctr" anchorCtr="0">
          <a:noAutofit/>
        </a:bodyPr>
        <a:lstStyle/>
        <a:p>
          <a:pPr lvl="0" algn="ctr" defTabSz="889000">
            <a:lnSpc>
              <a:spcPct val="90000"/>
            </a:lnSpc>
            <a:spcBef>
              <a:spcPct val="0"/>
            </a:spcBef>
            <a:spcAft>
              <a:spcPct val="35000"/>
            </a:spcAft>
          </a:pPr>
          <a:r>
            <a:rPr lang="en-US" sz="2000" b="1" kern="1200"/>
            <a:t>Inner</a:t>
          </a:r>
          <a:endParaRPr lang="en-US" sz="3200" b="1" kern="1200"/>
        </a:p>
      </dsp:txBody>
      <dsp:txXfrm>
        <a:off x="259309" y="3223392"/>
        <a:ext cx="767254" cy="460352"/>
      </dsp:txXfrm>
    </dsp:sp>
    <dsp:sp modelId="{9FEC4839-849D-41C2-80BA-1B678B24BB27}">
      <dsp:nvSpPr>
        <dsp:cNvPr id="0" name=""/>
        <dsp:cNvSpPr/>
      </dsp:nvSpPr>
      <dsp:spPr>
        <a:xfrm>
          <a:off x="259309" y="3760470"/>
          <a:ext cx="767254" cy="460352"/>
        </a:xfrm>
        <a:prstGeom prst="rect">
          <a:avLst/>
        </a:prstGeom>
        <a:gradFill rotWithShape="0">
          <a:gsLst>
            <a:gs pos="0">
              <a:schemeClr val="accent4">
                <a:hueOff val="0"/>
                <a:satOff val="0"/>
                <a:lumOff val="0"/>
                <a:alphaOff val="0"/>
                <a:shade val="51000"/>
                <a:satMod val="130000"/>
              </a:schemeClr>
            </a:gs>
            <a:gs pos="80000">
              <a:schemeClr val="accent4">
                <a:hueOff val="0"/>
                <a:satOff val="0"/>
                <a:lumOff val="0"/>
                <a:alphaOff val="0"/>
                <a:shade val="93000"/>
                <a:satMod val="130000"/>
              </a:schemeClr>
            </a:gs>
            <a:gs pos="100000">
              <a:schemeClr val="accent4">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91440" tIns="91440" rIns="91440" bIns="91440" numCol="1" spcCol="1270" anchor="ctr" anchorCtr="0">
          <a:noAutofit/>
        </a:bodyPr>
        <a:lstStyle/>
        <a:p>
          <a:pPr lvl="0" algn="ctr" defTabSz="1066800">
            <a:lnSpc>
              <a:spcPct val="90000"/>
            </a:lnSpc>
            <a:spcBef>
              <a:spcPct val="0"/>
            </a:spcBef>
            <a:spcAft>
              <a:spcPct val="35000"/>
            </a:spcAft>
          </a:pPr>
          <a:r>
            <a:rPr lang="en-US" sz="2400" b="1" kern="1200"/>
            <a:t>Budget</a:t>
          </a:r>
        </a:p>
      </dsp:txBody>
      <dsp:txXfrm>
        <a:off x="259309" y="3760470"/>
        <a:ext cx="767254" cy="460352"/>
      </dsp:txXfrm>
    </dsp:sp>
    <dsp:sp modelId="{03515468-BA3A-4202-8072-FCCCAD37981B}">
      <dsp:nvSpPr>
        <dsp:cNvPr id="0" name=""/>
        <dsp:cNvSpPr/>
      </dsp:nvSpPr>
      <dsp:spPr>
        <a:xfrm>
          <a:off x="259309" y="4297549"/>
          <a:ext cx="767254" cy="460352"/>
        </a:xfrm>
        <a:prstGeom prst="rect">
          <a:avLst/>
        </a:prstGeom>
        <a:gradFill rotWithShape="0">
          <a:gsLst>
            <a:gs pos="0">
              <a:schemeClr val="accent5">
                <a:hueOff val="0"/>
                <a:satOff val="0"/>
                <a:lumOff val="0"/>
                <a:alphaOff val="0"/>
                <a:shade val="51000"/>
                <a:satMod val="130000"/>
              </a:schemeClr>
            </a:gs>
            <a:gs pos="80000">
              <a:schemeClr val="accent5">
                <a:hueOff val="0"/>
                <a:satOff val="0"/>
                <a:lumOff val="0"/>
                <a:alphaOff val="0"/>
                <a:shade val="93000"/>
                <a:satMod val="130000"/>
              </a:schemeClr>
            </a:gs>
            <a:gs pos="100000">
              <a:schemeClr val="accent5">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r>
            <a:rPr lang="en-US" sz="1800" b="1" kern="1200"/>
            <a:t>Annexures I &amp; II</a:t>
          </a:r>
        </a:p>
      </dsp:txBody>
      <dsp:txXfrm>
        <a:off x="259309" y="4297549"/>
        <a:ext cx="767254" cy="460352"/>
      </dsp:txXfrm>
    </dsp:sp>
    <dsp:sp modelId="{9E1F731E-26A5-4992-9B78-F7BCA3641079}">
      <dsp:nvSpPr>
        <dsp:cNvPr id="0" name=""/>
        <dsp:cNvSpPr/>
      </dsp:nvSpPr>
      <dsp:spPr>
        <a:xfrm>
          <a:off x="259309" y="4834627"/>
          <a:ext cx="767254" cy="460352"/>
        </a:xfrm>
        <a:prstGeom prst="rect">
          <a:avLst/>
        </a:prstGeom>
        <a:gradFill rotWithShape="0">
          <a:gsLst>
            <a:gs pos="0">
              <a:schemeClr val="accent6">
                <a:hueOff val="0"/>
                <a:satOff val="0"/>
                <a:lumOff val="0"/>
                <a:alphaOff val="0"/>
                <a:shade val="51000"/>
                <a:satMod val="130000"/>
              </a:schemeClr>
            </a:gs>
            <a:gs pos="80000">
              <a:schemeClr val="accent6">
                <a:hueOff val="0"/>
                <a:satOff val="0"/>
                <a:lumOff val="0"/>
                <a:alphaOff val="0"/>
                <a:shade val="93000"/>
                <a:satMod val="130000"/>
              </a:schemeClr>
            </a:gs>
            <a:gs pos="100000">
              <a:schemeClr val="accent6">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US" sz="900" b="1" kern="1200"/>
            <a:t>Annexures I &amp; II</a:t>
          </a:r>
        </a:p>
      </dsp:txBody>
      <dsp:txXfrm>
        <a:off x="259309" y="4834627"/>
        <a:ext cx="767254" cy="460352"/>
      </dsp:txXfrm>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1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diagramLayout" Target="../diagrams/layout1.xml"/><Relationship Id="rId7" Type="http://schemas.openxmlformats.org/officeDocument/2006/relationships/image" Target="../media/image2.jpeg"/><Relationship Id="rId2" Type="http://schemas.openxmlformats.org/officeDocument/2006/relationships/diagramData" Target="../diagrams/data1.xml"/><Relationship Id="rId1" Type="http://schemas.openxmlformats.org/officeDocument/2006/relationships/image" Target="../media/image1.jpe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1</xdr:row>
      <xdr:rowOff>123824</xdr:rowOff>
    </xdr:from>
    <xdr:to>
      <xdr:col>4</xdr:col>
      <xdr:colOff>228600</xdr:colOff>
      <xdr:row>1</xdr:row>
      <xdr:rowOff>1600199</xdr:rowOff>
    </xdr:to>
    <xdr:pic>
      <xdr:nvPicPr>
        <xdr:cNvPr id="18277" name="Picture 1" descr="APUS Logo.jpg"/>
        <xdr:cNvPicPr>
          <a:picLocks noChangeAspect="1"/>
        </xdr:cNvPicPr>
      </xdr:nvPicPr>
      <xdr:blipFill>
        <a:blip xmlns:r="http://schemas.openxmlformats.org/officeDocument/2006/relationships" r:embed="rId1" cstate="print"/>
        <a:srcRect/>
        <a:stretch>
          <a:fillRect/>
        </a:stretch>
      </xdr:blipFill>
      <xdr:spPr bwMode="auto">
        <a:xfrm>
          <a:off x="276225" y="581024"/>
          <a:ext cx="1743075" cy="1476375"/>
        </a:xfrm>
        <a:prstGeom prst="rect">
          <a:avLst/>
        </a:prstGeom>
        <a:noFill/>
        <a:ln w="9525">
          <a:noFill/>
          <a:miter lim="800000"/>
          <a:headEnd/>
          <a:tailEnd/>
        </a:ln>
      </xdr:spPr>
    </xdr:pic>
    <xdr:clientData/>
  </xdr:twoCellAnchor>
  <xdr:oneCellAnchor>
    <xdr:from>
      <xdr:col>0</xdr:col>
      <xdr:colOff>19049</xdr:colOff>
      <xdr:row>0</xdr:row>
      <xdr:rowOff>1</xdr:rowOff>
    </xdr:from>
    <xdr:ext cx="10448925" cy="457199"/>
    <xdr:sp macro="" textlink="">
      <xdr:nvSpPr>
        <xdr:cNvPr id="5" name="Rectangle 4"/>
        <xdr:cNvSpPr/>
      </xdr:nvSpPr>
      <xdr:spPr>
        <a:xfrm>
          <a:off x="19049" y="1"/>
          <a:ext cx="10448925" cy="457199"/>
        </a:xfrm>
        <a:prstGeom prst="rect">
          <a:avLst/>
        </a:prstGeom>
        <a:noFill/>
      </xdr:spPr>
      <xdr:txBody>
        <a:bodyPr wrap="square" lIns="91440" tIns="45720" rIns="91440" bIns="45720" anchor="t">
          <a:noAutofit/>
        </a:bodyPr>
        <a:lstStyle/>
        <a:p>
          <a:pPr algn="ctr"/>
          <a:r>
            <a:rPr lang="en-US" sz="2400" b="1" cap="none" spc="0">
              <a:ln w="10541" cmpd="sng">
                <a:solidFill>
                  <a:schemeClr val="bg1"/>
                </a:solidFill>
                <a:prstDash val="solid"/>
              </a:ln>
              <a:solidFill>
                <a:schemeClr val="tx2">
                  <a:lumMod val="50000"/>
                </a:schemeClr>
              </a:solidFill>
              <a:effectLst/>
              <a:latin typeface="Arial Black" pitchFamily="34" charset="0"/>
            </a:rPr>
            <a:t>CSS Arrears Paid in cash with 8% interest Software</a:t>
          </a:r>
          <a:endParaRPr lang="en-US" sz="4800" b="1" cap="none" spc="0">
            <a:ln w="10541" cmpd="sng">
              <a:solidFill>
                <a:schemeClr val="bg1"/>
              </a:solidFill>
              <a:prstDash val="solid"/>
            </a:ln>
            <a:solidFill>
              <a:schemeClr val="tx2">
                <a:lumMod val="50000"/>
              </a:schemeClr>
            </a:solidFill>
            <a:effectLst/>
            <a:latin typeface="Arial Black" pitchFamily="34" charset="0"/>
          </a:endParaRPr>
        </a:p>
      </xdr:txBody>
    </xdr:sp>
    <xdr:clientData/>
  </xdr:oneCellAnchor>
  <xdr:twoCellAnchor>
    <xdr:from>
      <xdr:col>70</xdr:col>
      <xdr:colOff>76201</xdr:colOff>
      <xdr:row>0</xdr:row>
      <xdr:rowOff>76198</xdr:rowOff>
    </xdr:from>
    <xdr:to>
      <xdr:col>72</xdr:col>
      <xdr:colOff>142875</xdr:colOff>
      <xdr:row>15</xdr:row>
      <xdr:rowOff>38100</xdr:rowOff>
    </xdr:to>
    <xdr:graphicFrame macro="">
      <xdr:nvGraphicFramePr>
        <xdr:cNvPr id="6" name="Diagra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5</xdr:col>
      <xdr:colOff>47624</xdr:colOff>
      <xdr:row>1</xdr:row>
      <xdr:rowOff>114300</xdr:rowOff>
    </xdr:from>
    <xdr:to>
      <xdr:col>25</xdr:col>
      <xdr:colOff>685799</xdr:colOff>
      <xdr:row>1</xdr:row>
      <xdr:rowOff>1610787</xdr:rowOff>
    </xdr:to>
    <xdr:pic>
      <xdr:nvPicPr>
        <xdr:cNvPr id="7" name="Picture 6" descr="ApusTitle.jpg"/>
        <xdr:cNvPicPr>
          <a:picLocks noChangeAspect="1"/>
        </xdr:cNvPicPr>
      </xdr:nvPicPr>
      <xdr:blipFill>
        <a:blip xmlns:r="http://schemas.openxmlformats.org/officeDocument/2006/relationships" r:embed="rId7" cstate="print"/>
        <a:stretch>
          <a:fillRect/>
        </a:stretch>
      </xdr:blipFill>
      <xdr:spPr>
        <a:xfrm>
          <a:off x="2085974" y="571500"/>
          <a:ext cx="8258175" cy="1496487"/>
        </a:xfrm>
        <a:prstGeom prst="rect">
          <a:avLst/>
        </a:prstGeom>
      </xdr:spPr>
    </xdr:pic>
    <xdr:clientData/>
  </xdr:twoCellAnchor>
  <xdr:twoCellAnchor editAs="oneCell">
    <xdr:from>
      <xdr:col>24</xdr:col>
      <xdr:colOff>57150</xdr:colOff>
      <xdr:row>2</xdr:row>
      <xdr:rowOff>57150</xdr:rowOff>
    </xdr:from>
    <xdr:to>
      <xdr:col>25</xdr:col>
      <xdr:colOff>723900</xdr:colOff>
      <xdr:row>8</xdr:row>
      <xdr:rowOff>144780</xdr:rowOff>
    </xdr:to>
    <xdr:pic>
      <xdr:nvPicPr>
        <xdr:cNvPr id="8" name="Picture 7" descr="C:\Users\Suji\Desktop\Header-Right-Corner.jpg"/>
        <xdr:cNvPicPr/>
      </xdr:nvPicPr>
      <xdr:blipFill>
        <a:blip xmlns:r="http://schemas.openxmlformats.org/officeDocument/2006/relationships" r:embed="rId8" cstate="print"/>
        <a:srcRect/>
        <a:stretch>
          <a:fillRect/>
        </a:stretch>
      </xdr:blipFill>
      <xdr:spPr bwMode="auto">
        <a:xfrm>
          <a:off x="8896350" y="2152650"/>
          <a:ext cx="1485900" cy="14592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47625</xdr:colOff>
      <xdr:row>2</xdr:row>
      <xdr:rowOff>1</xdr:rowOff>
    </xdr:from>
    <xdr:to>
      <xdr:col>22</xdr:col>
      <xdr:colOff>228600</xdr:colOff>
      <xdr:row>5</xdr:row>
      <xdr:rowOff>0</xdr:rowOff>
    </xdr:to>
    <xdr:sp macro="" textlink="">
      <xdr:nvSpPr>
        <xdr:cNvPr id="6" name="Text Box 54"/>
        <xdr:cNvSpPr txBox="1">
          <a:spLocks noChangeArrowheads="1"/>
        </xdr:cNvSpPr>
      </xdr:nvSpPr>
      <xdr:spPr bwMode="auto">
        <a:xfrm>
          <a:off x="3905250" y="409576"/>
          <a:ext cx="1981200" cy="571499"/>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r" rtl="1">
            <a:defRPr sz="1000"/>
          </a:pPr>
          <a:r>
            <a:rPr lang="en-US" sz="700" b="0" i="0" strike="noStrike">
              <a:solidFill>
                <a:srgbClr val="000000"/>
              </a:solidFill>
              <a:latin typeface="Arial"/>
              <a:cs typeface="Arial"/>
            </a:rPr>
            <a:t>(for Treasury use only)</a:t>
          </a:r>
        </a:p>
        <a:p>
          <a:pPr algn="l" rtl="1">
            <a:defRPr sz="1000"/>
          </a:pPr>
          <a:r>
            <a:rPr lang="en-US" sz="1000" b="0" i="0" strike="noStrike">
              <a:solidFill>
                <a:srgbClr val="000000"/>
              </a:solidFill>
              <a:latin typeface="Arial"/>
              <a:cs typeface="Arial"/>
            </a:rPr>
            <a:t>Date : _____________________</a:t>
          </a:r>
        </a:p>
        <a:p>
          <a:pPr algn="l" rtl="1">
            <a:defRPr sz="1000"/>
          </a:pPr>
          <a:endParaRPr lang="en-US" sz="1000" b="0" i="0" strike="noStrike">
            <a:solidFill>
              <a:srgbClr val="000000"/>
            </a:solidFill>
            <a:latin typeface="Arial"/>
            <a:cs typeface="Arial"/>
          </a:endParaRPr>
        </a:p>
        <a:p>
          <a:pPr algn="l" rtl="1">
            <a:defRPr sz="1000"/>
          </a:pPr>
          <a:r>
            <a:rPr lang="en-US" sz="1000" b="0" i="0" strike="noStrike">
              <a:solidFill>
                <a:srgbClr val="000000"/>
              </a:solidFill>
              <a:latin typeface="Arial"/>
              <a:cs typeface="Arial"/>
            </a:rPr>
            <a:t>Trans ID :</a:t>
          </a:r>
        </a:p>
      </xdr:txBody>
    </xdr:sp>
    <xdr:clientData/>
  </xdr:twoCellAnchor>
  <xdr:twoCellAnchor>
    <xdr:from>
      <xdr:col>17</xdr:col>
      <xdr:colOff>161925</xdr:colOff>
      <xdr:row>4</xdr:row>
      <xdr:rowOff>0</xdr:rowOff>
    </xdr:from>
    <xdr:to>
      <xdr:col>22</xdr:col>
      <xdr:colOff>161925</xdr:colOff>
      <xdr:row>4</xdr:row>
      <xdr:rowOff>161925</xdr:rowOff>
    </xdr:to>
    <xdr:sp macro="" textlink="">
      <xdr:nvSpPr>
        <xdr:cNvPr id="16338" name="Rectangle 55"/>
        <xdr:cNvSpPr>
          <a:spLocks noChangeArrowheads="1"/>
        </xdr:cNvSpPr>
      </xdr:nvSpPr>
      <xdr:spPr bwMode="auto">
        <a:xfrm>
          <a:off x="4619625" y="771525"/>
          <a:ext cx="1333500" cy="161925"/>
        </a:xfrm>
        <a:prstGeom prst="rect">
          <a:avLst/>
        </a:prstGeom>
        <a:solidFill>
          <a:srgbClr val="FFFFFF"/>
        </a:solidFill>
        <a:ln w="9525">
          <a:solidFill>
            <a:srgbClr val="000000"/>
          </a:solidFill>
          <a:miter lim="800000"/>
          <a:headEnd/>
          <a:tailEnd/>
        </a:ln>
      </xdr:spPr>
    </xdr:sp>
    <xdr:clientData/>
  </xdr:twoCellAnchor>
  <xdr:twoCellAnchor>
    <xdr:from>
      <xdr:col>2</xdr:col>
      <xdr:colOff>38100</xdr:colOff>
      <xdr:row>22</xdr:row>
      <xdr:rowOff>142874</xdr:rowOff>
    </xdr:from>
    <xdr:to>
      <xdr:col>5</xdr:col>
      <xdr:colOff>7620</xdr:colOff>
      <xdr:row>26</xdr:row>
      <xdr:rowOff>150494</xdr:rowOff>
    </xdr:to>
    <xdr:sp macro="" textlink="">
      <xdr:nvSpPr>
        <xdr:cNvPr id="8" name="AutoShape 56"/>
        <xdr:cNvSpPr>
          <a:spLocks noChangeArrowheads="1"/>
        </xdr:cNvSpPr>
      </xdr:nvSpPr>
      <xdr:spPr bwMode="auto">
        <a:xfrm>
          <a:off x="533400" y="4295774"/>
          <a:ext cx="731520" cy="731520"/>
        </a:xfrm>
        <a:prstGeom prst="flowChartConnector">
          <a:avLst/>
        </a:prstGeom>
        <a:solidFill>
          <a:srgbClr val="FFFFFF"/>
        </a:solidFill>
        <a:ln w="9525">
          <a:solidFill>
            <a:srgbClr val="000000"/>
          </a:solidFill>
          <a:round/>
          <a:headEnd/>
          <a:tailEnd/>
        </a:ln>
      </xdr:spPr>
      <xdr:txBody>
        <a:bodyPr vertOverflow="clip" wrap="square" lIns="27432" tIns="22860" rIns="27432" bIns="0" anchor="ctr" upright="1"/>
        <a:lstStyle/>
        <a:p>
          <a:pPr algn="ctr" rtl="1">
            <a:defRPr sz="1000"/>
          </a:pPr>
          <a:r>
            <a:rPr lang="en-US" sz="800" b="0" i="0" strike="noStrike">
              <a:solidFill>
                <a:srgbClr val="000000"/>
              </a:solidFill>
              <a:latin typeface="Arial"/>
              <a:cs typeface="Arial"/>
            </a:rPr>
            <a:t>DDO Seal</a:t>
          </a:r>
        </a:p>
      </xdr:txBody>
    </xdr:sp>
    <xdr:clientData/>
  </xdr:twoCellAnchor>
  <xdr:twoCellAnchor>
    <xdr:from>
      <xdr:col>17</xdr:col>
      <xdr:colOff>104776</xdr:colOff>
      <xdr:row>22</xdr:row>
      <xdr:rowOff>152400</xdr:rowOff>
    </xdr:from>
    <xdr:to>
      <xdr:col>20</xdr:col>
      <xdr:colOff>36196</xdr:colOff>
      <xdr:row>26</xdr:row>
      <xdr:rowOff>160020</xdr:rowOff>
    </xdr:to>
    <xdr:sp macro="" textlink="">
      <xdr:nvSpPr>
        <xdr:cNvPr id="9" name="AutoShape 57"/>
        <xdr:cNvSpPr>
          <a:spLocks noChangeArrowheads="1"/>
        </xdr:cNvSpPr>
      </xdr:nvSpPr>
      <xdr:spPr bwMode="auto">
        <a:xfrm>
          <a:off x="4562476" y="4305300"/>
          <a:ext cx="731520" cy="731520"/>
        </a:xfrm>
        <a:prstGeom prst="flowChartConnector">
          <a:avLst/>
        </a:prstGeom>
        <a:solidFill>
          <a:srgbClr val="FFFFFF"/>
        </a:solidFill>
        <a:ln w="9525">
          <a:solidFill>
            <a:srgbClr val="000000"/>
          </a:solidFill>
          <a:round/>
          <a:headEnd/>
          <a:tailEnd/>
        </a:ln>
      </xdr:spPr>
      <xdr:txBody>
        <a:bodyPr vertOverflow="clip" wrap="square" lIns="27432" tIns="22860" rIns="27432" bIns="0" anchor="ctr" upright="1"/>
        <a:lstStyle/>
        <a:p>
          <a:pPr algn="ctr" rtl="1">
            <a:defRPr sz="1000"/>
          </a:pPr>
          <a:r>
            <a:rPr lang="en-US" sz="800" b="0" i="0" strike="noStrike">
              <a:solidFill>
                <a:srgbClr val="000000"/>
              </a:solidFill>
              <a:latin typeface="Arial"/>
              <a:cs typeface="Arial"/>
            </a:rPr>
            <a:t>Treasury </a:t>
          </a:r>
        </a:p>
        <a:p>
          <a:pPr algn="ctr" rtl="1">
            <a:defRPr sz="1000"/>
          </a:pPr>
          <a:r>
            <a:rPr lang="en-US" sz="800" b="0" i="0" strike="noStrike">
              <a:solidFill>
                <a:srgbClr val="000000"/>
              </a:solidFill>
              <a:latin typeface="Arial"/>
              <a:cs typeface="Arial"/>
            </a:rPr>
            <a:t>Seal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52</xdr:row>
      <xdr:rowOff>85725</xdr:rowOff>
    </xdr:from>
    <xdr:to>
      <xdr:col>4</xdr:col>
      <xdr:colOff>0</xdr:colOff>
      <xdr:row>55</xdr:row>
      <xdr:rowOff>57150</xdr:rowOff>
    </xdr:to>
    <xdr:sp macro="" textlink="">
      <xdr:nvSpPr>
        <xdr:cNvPr id="1025" name="Oval 1"/>
        <xdr:cNvSpPr>
          <a:spLocks noChangeArrowheads="1"/>
        </xdr:cNvSpPr>
      </xdr:nvSpPr>
      <xdr:spPr bwMode="auto">
        <a:xfrm>
          <a:off x="333375" y="9039225"/>
          <a:ext cx="638175" cy="657225"/>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1">
            <a:defRPr sz="1000"/>
          </a:pPr>
          <a:r>
            <a:rPr lang="en-US" sz="1000" b="0" i="0" strike="noStrike">
              <a:solidFill>
                <a:srgbClr val="000000"/>
              </a:solidFill>
              <a:latin typeface="Arial"/>
              <a:cs typeface="Arial"/>
            </a:rPr>
            <a:t>NBST/Bank   Seal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47625</xdr:colOff>
      <xdr:row>2</xdr:row>
      <xdr:rowOff>1</xdr:rowOff>
    </xdr:from>
    <xdr:to>
      <xdr:col>22</xdr:col>
      <xdr:colOff>228600</xdr:colOff>
      <xdr:row>5</xdr:row>
      <xdr:rowOff>0</xdr:rowOff>
    </xdr:to>
    <xdr:sp macro="" textlink="">
      <xdr:nvSpPr>
        <xdr:cNvPr id="2" name="Text Box 54"/>
        <xdr:cNvSpPr txBox="1">
          <a:spLocks noChangeArrowheads="1"/>
        </xdr:cNvSpPr>
      </xdr:nvSpPr>
      <xdr:spPr bwMode="auto">
        <a:xfrm>
          <a:off x="3971925" y="409576"/>
          <a:ext cx="2047875" cy="5429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r" rtl="1">
            <a:defRPr sz="1000"/>
          </a:pPr>
          <a:r>
            <a:rPr lang="en-US" sz="700" b="0" i="0" strike="noStrike">
              <a:solidFill>
                <a:srgbClr val="000000"/>
              </a:solidFill>
              <a:latin typeface="Arial"/>
              <a:cs typeface="Arial"/>
            </a:rPr>
            <a:t>(for Treasury use only)</a:t>
          </a:r>
        </a:p>
        <a:p>
          <a:pPr algn="l" rtl="1">
            <a:defRPr sz="1000"/>
          </a:pPr>
          <a:r>
            <a:rPr lang="en-US" sz="1000" b="0" i="0" strike="noStrike">
              <a:solidFill>
                <a:srgbClr val="000000"/>
              </a:solidFill>
              <a:latin typeface="Arial"/>
              <a:cs typeface="Arial"/>
            </a:rPr>
            <a:t>Date : _____________________</a:t>
          </a:r>
        </a:p>
        <a:p>
          <a:pPr algn="l" rtl="1">
            <a:defRPr sz="1000"/>
          </a:pPr>
          <a:endParaRPr lang="en-US" sz="1000" b="0" i="0" strike="noStrike">
            <a:solidFill>
              <a:srgbClr val="000000"/>
            </a:solidFill>
            <a:latin typeface="Arial"/>
            <a:cs typeface="Arial"/>
          </a:endParaRPr>
        </a:p>
        <a:p>
          <a:pPr algn="l" rtl="1">
            <a:defRPr sz="1000"/>
          </a:pPr>
          <a:r>
            <a:rPr lang="en-US" sz="1000" b="0" i="0" strike="noStrike">
              <a:solidFill>
                <a:srgbClr val="000000"/>
              </a:solidFill>
              <a:latin typeface="Arial"/>
              <a:cs typeface="Arial"/>
            </a:rPr>
            <a:t>Trans ID :</a:t>
          </a:r>
        </a:p>
      </xdr:txBody>
    </xdr:sp>
    <xdr:clientData/>
  </xdr:twoCellAnchor>
  <xdr:twoCellAnchor>
    <xdr:from>
      <xdr:col>17</xdr:col>
      <xdr:colOff>161925</xdr:colOff>
      <xdr:row>4</xdr:row>
      <xdr:rowOff>0</xdr:rowOff>
    </xdr:from>
    <xdr:to>
      <xdr:col>22</xdr:col>
      <xdr:colOff>161925</xdr:colOff>
      <xdr:row>4</xdr:row>
      <xdr:rowOff>161925</xdr:rowOff>
    </xdr:to>
    <xdr:sp macro="" textlink="">
      <xdr:nvSpPr>
        <xdr:cNvPr id="24962" name="Rectangle 55"/>
        <xdr:cNvSpPr>
          <a:spLocks noChangeArrowheads="1"/>
        </xdr:cNvSpPr>
      </xdr:nvSpPr>
      <xdr:spPr bwMode="auto">
        <a:xfrm>
          <a:off x="4619625" y="771525"/>
          <a:ext cx="1333500" cy="161925"/>
        </a:xfrm>
        <a:prstGeom prst="rect">
          <a:avLst/>
        </a:prstGeom>
        <a:solidFill>
          <a:srgbClr val="FFFFFF"/>
        </a:solidFill>
        <a:ln w="9525">
          <a:solidFill>
            <a:srgbClr val="000000"/>
          </a:solidFill>
          <a:miter lim="800000"/>
          <a:headEnd/>
          <a:tailEnd/>
        </a:ln>
      </xdr:spPr>
    </xdr:sp>
    <xdr:clientData/>
  </xdr:twoCellAnchor>
  <xdr:twoCellAnchor>
    <xdr:from>
      <xdr:col>2</xdr:col>
      <xdr:colOff>66675</xdr:colOff>
      <xdr:row>22</xdr:row>
      <xdr:rowOff>142875</xdr:rowOff>
    </xdr:from>
    <xdr:to>
      <xdr:col>5</xdr:col>
      <xdr:colOff>36195</xdr:colOff>
      <xdr:row>26</xdr:row>
      <xdr:rowOff>150495</xdr:rowOff>
    </xdr:to>
    <xdr:sp macro="" textlink="">
      <xdr:nvSpPr>
        <xdr:cNvPr id="6" name="AutoShape 56"/>
        <xdr:cNvSpPr>
          <a:spLocks noChangeArrowheads="1"/>
        </xdr:cNvSpPr>
      </xdr:nvSpPr>
      <xdr:spPr bwMode="auto">
        <a:xfrm>
          <a:off x="561975" y="4295775"/>
          <a:ext cx="731520" cy="731520"/>
        </a:xfrm>
        <a:prstGeom prst="flowChartConnector">
          <a:avLst/>
        </a:prstGeom>
        <a:solidFill>
          <a:srgbClr val="FFFFFF"/>
        </a:solidFill>
        <a:ln w="9525">
          <a:solidFill>
            <a:srgbClr val="000000"/>
          </a:solidFill>
          <a:round/>
          <a:headEnd/>
          <a:tailEnd/>
        </a:ln>
      </xdr:spPr>
      <xdr:txBody>
        <a:bodyPr vertOverflow="clip" wrap="square" lIns="27432" tIns="22860" rIns="27432" bIns="0" anchor="ctr" upright="1"/>
        <a:lstStyle/>
        <a:p>
          <a:pPr algn="ctr" rtl="1">
            <a:defRPr sz="1000"/>
          </a:pPr>
          <a:r>
            <a:rPr lang="en-US" sz="800" b="0" i="0" strike="noStrike">
              <a:solidFill>
                <a:srgbClr val="000000"/>
              </a:solidFill>
              <a:latin typeface="Arial"/>
              <a:cs typeface="Arial"/>
            </a:rPr>
            <a:t>DDO Seal</a:t>
          </a:r>
        </a:p>
      </xdr:txBody>
    </xdr:sp>
    <xdr:clientData/>
  </xdr:twoCellAnchor>
  <xdr:twoCellAnchor>
    <xdr:from>
      <xdr:col>17</xdr:col>
      <xdr:colOff>0</xdr:colOff>
      <xdr:row>22</xdr:row>
      <xdr:rowOff>152400</xdr:rowOff>
    </xdr:from>
    <xdr:to>
      <xdr:col>19</xdr:col>
      <xdr:colOff>198120</xdr:colOff>
      <xdr:row>26</xdr:row>
      <xdr:rowOff>160020</xdr:rowOff>
    </xdr:to>
    <xdr:sp macro="" textlink="">
      <xdr:nvSpPr>
        <xdr:cNvPr id="7" name="AutoShape 57"/>
        <xdr:cNvSpPr>
          <a:spLocks noChangeArrowheads="1"/>
        </xdr:cNvSpPr>
      </xdr:nvSpPr>
      <xdr:spPr bwMode="auto">
        <a:xfrm>
          <a:off x="4457700" y="4305300"/>
          <a:ext cx="731520" cy="731520"/>
        </a:xfrm>
        <a:prstGeom prst="flowChartConnector">
          <a:avLst/>
        </a:prstGeom>
        <a:solidFill>
          <a:srgbClr val="FFFFFF"/>
        </a:solidFill>
        <a:ln w="9525">
          <a:solidFill>
            <a:srgbClr val="000000"/>
          </a:solidFill>
          <a:round/>
          <a:headEnd/>
          <a:tailEnd/>
        </a:ln>
      </xdr:spPr>
      <xdr:txBody>
        <a:bodyPr vertOverflow="clip" wrap="square" lIns="27432" tIns="22860" rIns="27432" bIns="0" anchor="ctr" upright="1"/>
        <a:lstStyle/>
        <a:p>
          <a:pPr algn="ctr" rtl="1">
            <a:defRPr sz="1000"/>
          </a:pPr>
          <a:r>
            <a:rPr lang="en-US" sz="800" b="0" i="0" strike="noStrike">
              <a:solidFill>
                <a:srgbClr val="000000"/>
              </a:solidFill>
              <a:latin typeface="Arial"/>
              <a:cs typeface="Arial"/>
            </a:rPr>
            <a:t>Treasury </a:t>
          </a:r>
        </a:p>
        <a:p>
          <a:pPr algn="ctr" rtl="1">
            <a:defRPr sz="1000"/>
          </a:pPr>
          <a:r>
            <a:rPr lang="en-US" sz="800" b="0" i="0" strike="noStrike">
              <a:solidFill>
                <a:srgbClr val="000000"/>
              </a:solidFill>
              <a:latin typeface="Arial"/>
              <a:cs typeface="Arial"/>
            </a:rPr>
            <a:t>Seal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52</xdr:row>
      <xdr:rowOff>85725</xdr:rowOff>
    </xdr:from>
    <xdr:to>
      <xdr:col>4</xdr:col>
      <xdr:colOff>0</xdr:colOff>
      <xdr:row>55</xdr:row>
      <xdr:rowOff>57150</xdr:rowOff>
    </xdr:to>
    <xdr:sp macro="" textlink="">
      <xdr:nvSpPr>
        <xdr:cNvPr id="2" name="Oval 1"/>
        <xdr:cNvSpPr>
          <a:spLocks noChangeArrowheads="1"/>
        </xdr:cNvSpPr>
      </xdr:nvSpPr>
      <xdr:spPr bwMode="auto">
        <a:xfrm>
          <a:off x="476250" y="9039225"/>
          <a:ext cx="495300" cy="657225"/>
        </a:xfrm>
        <a:prstGeom prst="ellipse">
          <a:avLst/>
        </a:prstGeom>
        <a:solidFill>
          <a:srgbClr val="FFFFFF"/>
        </a:solidFill>
        <a:ln w="9525">
          <a:solidFill>
            <a:srgbClr val="000000"/>
          </a:solidFill>
          <a:round/>
          <a:headEnd/>
          <a:tailEnd/>
        </a:ln>
      </xdr:spPr>
      <xdr:txBody>
        <a:bodyPr vertOverflow="clip" wrap="square" lIns="27432" tIns="22860" rIns="27432" bIns="0" anchor="t" upright="1"/>
        <a:lstStyle/>
        <a:p>
          <a:pPr algn="ctr" rtl="1">
            <a:defRPr sz="1000"/>
          </a:pPr>
          <a:r>
            <a:rPr lang="en-US" sz="1000" b="0" i="0" strike="noStrike">
              <a:solidFill>
                <a:srgbClr val="000000"/>
              </a:solidFill>
              <a:latin typeface="Arial"/>
              <a:cs typeface="Arial"/>
            </a:rPr>
            <a:t>NBST/Bank   Seal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tabColor rgb="FF00B0F0"/>
  </sheetPr>
  <dimension ref="A1:BJ269"/>
  <sheetViews>
    <sheetView topLeftCell="A14" workbookViewId="0">
      <selection activeCell="V22" sqref="V22"/>
    </sheetView>
  </sheetViews>
  <sheetFormatPr defaultRowHeight="15" customHeight="1"/>
  <cols>
    <col min="1" max="2" width="4.7109375" customWidth="1"/>
    <col min="3" max="3" width="17.140625" customWidth="1"/>
    <col min="4" max="4" width="0.28515625" style="152" customWidth="1"/>
    <col min="5" max="15" width="3.7109375" customWidth="1"/>
    <col min="16" max="16" width="0.28515625" style="152" customWidth="1"/>
    <col min="17" max="17" width="4.85546875" customWidth="1"/>
    <col min="18" max="18" width="3.7109375" customWidth="1"/>
    <col min="19" max="19" width="12.85546875" customWidth="1"/>
    <col min="20" max="20" width="0.28515625" style="152" customWidth="1"/>
    <col min="21" max="21" width="15.7109375" customWidth="1"/>
    <col min="22" max="22" width="11.7109375" customWidth="1"/>
    <col min="23" max="24" width="7.7109375" customWidth="1"/>
    <col min="25" max="25" width="12.28515625" customWidth="1"/>
    <col min="26" max="26" width="11.85546875" customWidth="1"/>
    <col min="27" max="27" width="6.85546875" hidden="1" customWidth="1"/>
    <col min="28" max="28" width="12.5703125" hidden="1" customWidth="1"/>
    <col min="29" max="30" width="6.85546875" hidden="1" customWidth="1"/>
    <col min="31" max="31" width="12.42578125" hidden="1" customWidth="1"/>
    <col min="32" max="32" width="11.140625" hidden="1" customWidth="1"/>
    <col min="33" max="35" width="6.85546875" hidden="1" customWidth="1"/>
    <col min="36" max="36" width="9.5703125" hidden="1" customWidth="1"/>
    <col min="37" max="37" width="10.42578125" hidden="1" customWidth="1"/>
    <col min="38" max="40" width="6.85546875" hidden="1" customWidth="1"/>
    <col min="41" max="41" width="15.7109375" hidden="1" customWidth="1"/>
    <col min="42" max="42" width="6.85546875" hidden="1" customWidth="1"/>
    <col min="43" max="43" width="14.7109375" hidden="1" customWidth="1"/>
    <col min="44" max="44" width="15.42578125" hidden="1" customWidth="1"/>
    <col min="45" max="45" width="15.85546875" hidden="1" customWidth="1"/>
    <col min="46" max="48" width="6.85546875" hidden="1" customWidth="1"/>
    <col min="49" max="49" width="9" hidden="1" customWidth="1"/>
    <col min="50" max="59" width="6.85546875" hidden="1" customWidth="1"/>
    <col min="60" max="60" width="3.85546875" customWidth="1"/>
    <col min="61" max="61" width="6.85546875" customWidth="1"/>
    <col min="62" max="70" width="9.140625" customWidth="1"/>
  </cols>
  <sheetData>
    <row r="1" spans="1:62" ht="36" customHeight="1">
      <c r="A1" s="656"/>
      <c r="B1" s="656"/>
      <c r="C1" s="656"/>
      <c r="D1" s="656"/>
      <c r="E1" s="656"/>
      <c r="F1" s="656"/>
      <c r="G1" s="656"/>
      <c r="H1" s="656"/>
      <c r="I1" s="656"/>
      <c r="J1" s="656"/>
      <c r="K1" s="656"/>
      <c r="L1" s="656"/>
      <c r="M1" s="656"/>
      <c r="N1" s="656"/>
      <c r="O1" s="656"/>
      <c r="P1" s="656"/>
      <c r="Q1" s="656"/>
      <c r="R1" s="656"/>
      <c r="S1" s="656"/>
      <c r="T1" s="656"/>
      <c r="U1" s="656"/>
      <c r="V1" s="656"/>
      <c r="W1" s="656"/>
      <c r="X1" s="656"/>
      <c r="Y1" s="656"/>
      <c r="Z1" s="655"/>
      <c r="AA1" s="617"/>
      <c r="AB1" s="617"/>
      <c r="AC1" s="617"/>
      <c r="AD1" s="617"/>
      <c r="AE1" s="617"/>
      <c r="AF1" s="617"/>
      <c r="AG1" s="617"/>
      <c r="AH1" s="617"/>
      <c r="AI1" s="617"/>
      <c r="AJ1" s="617"/>
      <c r="AK1" s="617"/>
      <c r="AL1" s="617"/>
      <c r="AM1" s="617"/>
      <c r="AN1" s="617"/>
      <c r="AO1" s="617"/>
      <c r="AP1" s="617"/>
      <c r="AQ1" s="617"/>
      <c r="AR1" s="617"/>
      <c r="AS1" s="617"/>
      <c r="AT1" s="617"/>
      <c r="AU1" s="617"/>
      <c r="AV1" s="617"/>
      <c r="AW1" s="617"/>
      <c r="AX1" s="617"/>
      <c r="AY1" s="617"/>
      <c r="AZ1" s="617"/>
      <c r="BA1" s="617"/>
      <c r="BB1" s="617"/>
      <c r="BC1" s="617"/>
      <c r="BD1" s="617"/>
      <c r="BE1" s="617"/>
      <c r="BF1" s="617"/>
      <c r="BG1" s="617"/>
      <c r="BH1" s="657"/>
      <c r="BI1" s="617"/>
      <c r="BJ1" s="617"/>
    </row>
    <row r="2" spans="1:62" ht="129" customHeight="1" thickBot="1">
      <c r="A2" s="176"/>
      <c r="B2" s="176"/>
      <c r="C2" s="176"/>
      <c r="D2" s="176"/>
      <c r="E2" s="178"/>
      <c r="F2" s="178"/>
      <c r="G2" s="178"/>
      <c r="H2" s="178"/>
      <c r="I2" s="178"/>
      <c r="J2" s="178"/>
      <c r="K2" s="178"/>
      <c r="L2" s="178"/>
      <c r="M2" s="178"/>
      <c r="N2" s="178"/>
      <c r="O2" s="178"/>
      <c r="P2" s="176"/>
      <c r="Q2" s="176"/>
      <c r="R2" s="176"/>
      <c r="S2" s="176"/>
      <c r="T2" s="176"/>
      <c r="U2" s="178"/>
      <c r="V2" s="178"/>
      <c r="W2" s="178"/>
      <c r="X2" s="178"/>
      <c r="Y2" s="176"/>
      <c r="Z2" s="176"/>
      <c r="AA2" s="617"/>
      <c r="AB2" s="617"/>
      <c r="AC2" s="617"/>
      <c r="AD2" s="617"/>
      <c r="AE2" s="617"/>
      <c r="AF2" s="617"/>
      <c r="AG2" s="617"/>
      <c r="AH2" s="617"/>
      <c r="AI2" s="617"/>
      <c r="AJ2" s="617"/>
      <c r="AK2" s="617"/>
      <c r="AL2" s="617"/>
      <c r="AM2" s="617"/>
      <c r="AN2" s="617"/>
      <c r="AO2" s="617"/>
      <c r="AP2" s="617"/>
      <c r="AQ2" s="617"/>
      <c r="AR2" s="617"/>
      <c r="AS2" s="617"/>
      <c r="AT2" s="617"/>
      <c r="AU2" s="617"/>
      <c r="AV2" s="617"/>
      <c r="AW2" s="617"/>
      <c r="AX2" s="617"/>
      <c r="AY2" s="617"/>
      <c r="AZ2" s="617"/>
      <c r="BA2" s="617"/>
      <c r="BB2" s="617"/>
      <c r="BC2" s="617"/>
      <c r="BD2" s="617"/>
      <c r="BE2" s="617"/>
      <c r="BF2" s="617"/>
      <c r="BG2" s="617"/>
      <c r="BH2" s="658"/>
      <c r="BI2" s="617"/>
      <c r="BJ2" s="617"/>
    </row>
    <row r="3" spans="1:62" s="161" customFormat="1" ht="18" customHeight="1">
      <c r="A3" s="177"/>
      <c r="B3" s="355" t="s">
        <v>361</v>
      </c>
      <c r="C3" s="356"/>
      <c r="D3" s="179"/>
      <c r="E3" s="318" t="s">
        <v>362</v>
      </c>
      <c r="F3" s="318"/>
      <c r="G3" s="318"/>
      <c r="H3" s="318"/>
      <c r="I3" s="318"/>
      <c r="J3" s="318"/>
      <c r="K3" s="318"/>
      <c r="L3" s="318"/>
      <c r="M3" s="318"/>
      <c r="N3" s="318"/>
      <c r="O3" s="318"/>
      <c r="P3" s="180"/>
      <c r="Q3" s="337" t="s">
        <v>84</v>
      </c>
      <c r="R3" s="337"/>
      <c r="S3" s="337"/>
      <c r="T3" s="181"/>
      <c r="U3" s="327" t="s">
        <v>360</v>
      </c>
      <c r="V3" s="328"/>
      <c r="W3" s="329"/>
      <c r="X3" s="330"/>
      <c r="Y3" s="612"/>
      <c r="Z3" s="612"/>
      <c r="AA3" s="618"/>
      <c r="AB3" s="619">
        <v>1</v>
      </c>
      <c r="AC3" s="619" t="s">
        <v>237</v>
      </c>
      <c r="AD3" s="620"/>
      <c r="AE3" s="621" t="s">
        <v>215</v>
      </c>
      <c r="AF3" s="619"/>
      <c r="AG3" s="619"/>
      <c r="AH3" s="619"/>
      <c r="AI3" s="619"/>
      <c r="AJ3" s="619"/>
      <c r="AK3" s="619"/>
      <c r="AL3" s="619"/>
      <c r="AM3" s="619"/>
      <c r="AN3" s="619"/>
      <c r="AO3" s="622">
        <f>'APTC-47'!H44</f>
        <v>29568</v>
      </c>
      <c r="AP3" s="623" t="str">
        <f>AO14</f>
        <v xml:space="preserve">     Twenty Nine  Thousand Five  Hundred Sixty Eight  </v>
      </c>
      <c r="AQ3" s="624"/>
      <c r="AR3" s="624"/>
      <c r="AS3" s="624"/>
      <c r="AT3" s="624"/>
      <c r="AU3" s="624"/>
      <c r="AV3" s="624"/>
      <c r="AW3" s="624"/>
      <c r="AX3" s="625">
        <v>0</v>
      </c>
      <c r="AY3" s="617" t="s">
        <v>253</v>
      </c>
      <c r="AZ3" s="617" t="s">
        <v>253</v>
      </c>
      <c r="BA3" s="617" t="s">
        <v>272</v>
      </c>
      <c r="BB3" s="619"/>
      <c r="BC3" s="619"/>
      <c r="BD3" s="619"/>
      <c r="BE3" s="619"/>
      <c r="BF3" s="619"/>
      <c r="BG3" s="619"/>
      <c r="BH3" s="659"/>
      <c r="BI3" s="619"/>
      <c r="BJ3" s="619"/>
    </row>
    <row r="4" spans="1:62" s="161" customFormat="1" ht="18" customHeight="1">
      <c r="A4" s="177"/>
      <c r="B4" s="325" t="s">
        <v>163</v>
      </c>
      <c r="C4" s="326"/>
      <c r="D4" s="182"/>
      <c r="E4" s="280">
        <v>1</v>
      </c>
      <c r="F4" s="276">
        <v>3</v>
      </c>
      <c r="G4" s="276">
        <v>1</v>
      </c>
      <c r="H4" s="276">
        <v>0</v>
      </c>
      <c r="I4" s="279">
        <v>0</v>
      </c>
      <c r="J4" s="279">
        <v>1</v>
      </c>
      <c r="K4" s="279">
        <v>0</v>
      </c>
      <c r="L4" s="279">
        <v>8</v>
      </c>
      <c r="M4" s="279">
        <v>0</v>
      </c>
      <c r="N4" s="279">
        <v>2</v>
      </c>
      <c r="O4" s="281">
        <v>2</v>
      </c>
      <c r="P4" s="183"/>
      <c r="Q4" s="316" t="s">
        <v>162</v>
      </c>
      <c r="R4" s="316"/>
      <c r="S4" s="316"/>
      <c r="T4" s="184"/>
      <c r="U4" s="349" t="s">
        <v>349</v>
      </c>
      <c r="V4" s="350"/>
      <c r="W4" s="351"/>
      <c r="X4" s="352"/>
      <c r="Y4" s="177"/>
      <c r="Z4" s="177"/>
      <c r="AA4" s="619"/>
      <c r="AB4" s="619">
        <v>2</v>
      </c>
      <c r="AC4" s="619" t="s">
        <v>238</v>
      </c>
      <c r="AD4" s="620"/>
      <c r="AE4" s="621" t="s">
        <v>216</v>
      </c>
      <c r="AF4" s="619"/>
      <c r="AG4" s="619"/>
      <c r="AH4" s="619"/>
      <c r="AI4" s="619"/>
      <c r="AJ4" s="619"/>
      <c r="AK4" s="619"/>
      <c r="AL4" s="619"/>
      <c r="AM4" s="619"/>
      <c r="AN4" s="619"/>
      <c r="AO4" s="617" t="s">
        <v>254</v>
      </c>
      <c r="AP4" s="617"/>
      <c r="AQ4" s="617"/>
      <c r="AR4" s="617"/>
      <c r="AS4" s="617"/>
      <c r="AT4" s="626"/>
      <c r="AU4" s="626"/>
      <c r="AV4" s="626"/>
      <c r="AW4" s="617"/>
      <c r="AX4" s="625">
        <v>1</v>
      </c>
      <c r="AY4" s="617" t="s">
        <v>255</v>
      </c>
      <c r="AZ4" s="617" t="s">
        <v>272</v>
      </c>
      <c r="BA4" s="617" t="s">
        <v>273</v>
      </c>
      <c r="BB4" s="619"/>
      <c r="BC4" s="619"/>
      <c r="BD4" s="619"/>
      <c r="BE4" s="619"/>
      <c r="BF4" s="619"/>
      <c r="BG4" s="619"/>
      <c r="BH4" s="659"/>
      <c r="BI4" s="619"/>
      <c r="BJ4" s="619"/>
    </row>
    <row r="5" spans="1:62" s="161" customFormat="1" ht="18" customHeight="1">
      <c r="A5" s="177"/>
      <c r="B5" s="325" t="s">
        <v>165</v>
      </c>
      <c r="C5" s="326"/>
      <c r="D5" s="182"/>
      <c r="E5" s="280">
        <v>1</v>
      </c>
      <c r="F5" s="276">
        <v>3</v>
      </c>
      <c r="G5" s="276">
        <v>1</v>
      </c>
      <c r="H5" s="282">
        <f>H4</f>
        <v>0</v>
      </c>
      <c r="I5" s="319" t="s">
        <v>213</v>
      </c>
      <c r="J5" s="320"/>
      <c r="K5" s="320"/>
      <c r="L5" s="320"/>
      <c r="M5" s="320"/>
      <c r="N5" s="320"/>
      <c r="O5" s="321"/>
      <c r="P5" s="183"/>
      <c r="Q5" s="316" t="s">
        <v>164</v>
      </c>
      <c r="R5" s="316"/>
      <c r="S5" s="316"/>
      <c r="T5" s="184"/>
      <c r="U5" s="349" t="s">
        <v>330</v>
      </c>
      <c r="V5" s="350"/>
      <c r="W5" s="351"/>
      <c r="X5" s="352"/>
      <c r="Y5" s="177"/>
      <c r="Z5" s="176"/>
      <c r="AA5" s="619"/>
      <c r="AB5" s="619">
        <v>3</v>
      </c>
      <c r="AC5" s="619" t="s">
        <v>239</v>
      </c>
      <c r="AD5" s="620"/>
      <c r="AE5" s="621" t="s">
        <v>217</v>
      </c>
      <c r="AF5" s="619"/>
      <c r="AG5" s="619"/>
      <c r="AH5" s="619"/>
      <c r="AI5" s="619"/>
      <c r="AJ5" s="619"/>
      <c r="AK5" s="619"/>
      <c r="AL5" s="619"/>
      <c r="AM5" s="619"/>
      <c r="AN5" s="619"/>
      <c r="AO5" s="627" t="s">
        <v>256</v>
      </c>
      <c r="AP5" s="628"/>
      <c r="AQ5" s="628"/>
      <c r="AR5" s="628"/>
      <c r="AS5" s="628"/>
      <c r="AT5" s="629"/>
      <c r="AU5" s="629"/>
      <c r="AV5" s="629"/>
      <c r="AW5" s="617"/>
      <c r="AX5" s="625">
        <v>2</v>
      </c>
      <c r="AY5" s="617" t="s">
        <v>257</v>
      </c>
      <c r="AZ5" s="617" t="s">
        <v>282</v>
      </c>
      <c r="BA5" s="617" t="s">
        <v>274</v>
      </c>
      <c r="BB5" s="619"/>
      <c r="BC5" s="619"/>
      <c r="BD5" s="619"/>
      <c r="BE5" s="619"/>
      <c r="BF5" s="619"/>
      <c r="BG5" s="619"/>
      <c r="BH5" s="659"/>
      <c r="BI5" s="619"/>
      <c r="BJ5" s="619"/>
    </row>
    <row r="6" spans="1:62" s="161" customFormat="1" ht="18" customHeight="1">
      <c r="A6" s="177"/>
      <c r="B6" s="353" t="s">
        <v>167</v>
      </c>
      <c r="C6" s="354"/>
      <c r="D6" s="182"/>
      <c r="E6" s="280">
        <v>0</v>
      </c>
      <c r="F6" s="276">
        <v>1</v>
      </c>
      <c r="G6" s="276">
        <v>2</v>
      </c>
      <c r="H6" s="282">
        <v>4</v>
      </c>
      <c r="I6" s="322"/>
      <c r="J6" s="323"/>
      <c r="K6" s="323"/>
      <c r="L6" s="323"/>
      <c r="M6" s="323"/>
      <c r="N6" s="323"/>
      <c r="O6" s="324"/>
      <c r="P6" s="183"/>
      <c r="Q6" s="307" t="s">
        <v>166</v>
      </c>
      <c r="R6" s="307"/>
      <c r="S6" s="307"/>
      <c r="T6" s="184"/>
      <c r="U6" s="349" t="s">
        <v>331</v>
      </c>
      <c r="V6" s="350"/>
      <c r="W6" s="351"/>
      <c r="X6" s="352"/>
      <c r="Y6" s="177"/>
      <c r="Z6" s="177"/>
      <c r="AA6" s="619"/>
      <c r="AB6" s="619">
        <v>4</v>
      </c>
      <c r="AC6" s="619" t="s">
        <v>240</v>
      </c>
      <c r="AD6" s="619"/>
      <c r="AE6" s="619" t="str">
        <f>E4&amp;F4&amp;G4&amp;H4&amp;I4&amp;J4&amp;K4&amp;L4&amp;M4&amp;N4&amp;O4</f>
        <v>13100108022</v>
      </c>
      <c r="AF6" s="619"/>
      <c r="AG6" s="619"/>
      <c r="AH6" s="619"/>
      <c r="AI6" s="619"/>
      <c r="AJ6" s="619"/>
      <c r="AK6" s="619"/>
      <c r="AL6" s="619"/>
      <c r="AM6" s="619"/>
      <c r="AN6" s="619"/>
      <c r="AO6" s="617"/>
      <c r="AP6" s="617"/>
      <c r="AQ6" s="617"/>
      <c r="AR6" s="617"/>
      <c r="AS6" s="617"/>
      <c r="AT6" s="626"/>
      <c r="AU6" s="626"/>
      <c r="AV6" s="626"/>
      <c r="AW6" s="617"/>
      <c r="AX6" s="625">
        <v>3</v>
      </c>
      <c r="AY6" s="617" t="s">
        <v>258</v>
      </c>
      <c r="AZ6" s="617" t="s">
        <v>283</v>
      </c>
      <c r="BA6" s="617" t="s">
        <v>275</v>
      </c>
      <c r="BB6" s="619"/>
      <c r="BC6" s="619"/>
      <c r="BD6" s="619"/>
      <c r="BE6" s="619"/>
      <c r="BF6" s="619"/>
      <c r="BG6" s="619"/>
      <c r="BH6" s="659"/>
      <c r="BI6" s="619"/>
      <c r="BJ6" s="619"/>
    </row>
    <row r="7" spans="1:62" s="161" customFormat="1" ht="18" customHeight="1" thickBot="1">
      <c r="A7" s="177"/>
      <c r="B7" s="338" t="s">
        <v>160</v>
      </c>
      <c r="C7" s="339"/>
      <c r="D7" s="185"/>
      <c r="E7" s="315" t="s">
        <v>329</v>
      </c>
      <c r="F7" s="315"/>
      <c r="G7" s="315"/>
      <c r="H7" s="315"/>
      <c r="I7" s="315"/>
      <c r="J7" s="315"/>
      <c r="K7" s="315"/>
      <c r="L7" s="315"/>
      <c r="M7" s="315"/>
      <c r="N7" s="315"/>
      <c r="O7" s="315"/>
      <c r="P7" s="186"/>
      <c r="Q7" s="348" t="s">
        <v>236</v>
      </c>
      <c r="R7" s="348"/>
      <c r="S7" s="348"/>
      <c r="T7" s="187"/>
      <c r="U7" s="248"/>
      <c r="V7" s="303">
        <v>2013</v>
      </c>
      <c r="W7" s="304"/>
      <c r="X7" s="305"/>
      <c r="Y7" s="177"/>
      <c r="Z7" s="177"/>
      <c r="AA7" s="619"/>
      <c r="AB7" s="619">
        <v>5</v>
      </c>
      <c r="AC7" s="619" t="s">
        <v>241</v>
      </c>
      <c r="AD7" s="619"/>
      <c r="AE7" s="619" t="str">
        <f>E5&amp;F5&amp;G5&amp;H5</f>
        <v>1310</v>
      </c>
      <c r="AF7" s="619"/>
      <c r="AG7" s="619"/>
      <c r="AH7" s="619"/>
      <c r="AI7" s="619"/>
      <c r="AJ7" s="619"/>
      <c r="AK7" s="619"/>
      <c r="AL7" s="619"/>
      <c r="AM7" s="619"/>
      <c r="AN7" s="619"/>
      <c r="AO7" s="630">
        <f>VALUE(IF(LEN($AO$3)&gt;6,MID($AO$3,LEN($AO$3)-6,1),0))</f>
        <v>0</v>
      </c>
      <c r="AP7" s="630">
        <f>VALUE(AO7)</f>
        <v>0</v>
      </c>
      <c r="AQ7" s="631" t="s">
        <v>259</v>
      </c>
      <c r="AR7" s="631" t="str">
        <f>IF(AP7=1,VLOOKUP(AP7*10+AP8,$AX$3:$BA$23,2),VLOOKUP(AP7,$AX$3:$BA$23,3))</f>
        <v>Zero</v>
      </c>
      <c r="AS7" s="631" t="str">
        <f>IF(AP8=0,IF(AP7&gt;0,AR7&amp;" Lakhs"," "),IF(AP7&gt;0,AR7," "))</f>
        <v xml:space="preserve"> </v>
      </c>
      <c r="AT7" s="632"/>
      <c r="AU7" s="632"/>
      <c r="AV7" s="632"/>
      <c r="AW7" s="617"/>
      <c r="AX7" s="625">
        <v>4</v>
      </c>
      <c r="AY7" s="617" t="s">
        <v>260</v>
      </c>
      <c r="AZ7" s="617" t="s">
        <v>284</v>
      </c>
      <c r="BA7" s="617" t="s">
        <v>276</v>
      </c>
      <c r="BB7" s="619"/>
      <c r="BC7" s="619"/>
      <c r="BD7" s="619"/>
      <c r="BE7" s="619"/>
      <c r="BF7" s="619"/>
      <c r="BG7" s="619"/>
      <c r="BH7" s="659"/>
      <c r="BI7" s="619"/>
      <c r="BJ7" s="619"/>
    </row>
    <row r="8" spans="1:62" s="161" customFormat="1" ht="18" customHeight="1" thickBot="1">
      <c r="A8" s="177"/>
      <c r="B8" s="313"/>
      <c r="C8" s="313"/>
      <c r="D8" s="313"/>
      <c r="E8" s="313"/>
      <c r="F8" s="313"/>
      <c r="G8" s="313"/>
      <c r="H8" s="313"/>
      <c r="I8" s="313"/>
      <c r="J8" s="313"/>
      <c r="K8" s="313"/>
      <c r="L8" s="313"/>
      <c r="M8" s="313"/>
      <c r="N8" s="313"/>
      <c r="O8" s="313"/>
      <c r="P8" s="313"/>
      <c r="Q8" s="313"/>
      <c r="R8" s="313"/>
      <c r="S8" s="313"/>
      <c r="T8" s="313"/>
      <c r="U8" s="313"/>
      <c r="V8" s="313"/>
      <c r="W8" s="313"/>
      <c r="X8" s="313"/>
      <c r="Y8" s="177"/>
      <c r="Z8" s="177"/>
      <c r="AA8" s="619"/>
      <c r="AB8" s="619">
        <v>6</v>
      </c>
      <c r="AC8" s="619" t="s">
        <v>242</v>
      </c>
      <c r="AD8" s="619"/>
      <c r="AE8" s="619"/>
      <c r="AF8" s="619"/>
      <c r="AG8" s="619"/>
      <c r="AH8" s="619"/>
      <c r="AI8" s="619"/>
      <c r="AJ8" s="619"/>
      <c r="AK8" s="619"/>
      <c r="AL8" s="619"/>
      <c r="AM8" s="619"/>
      <c r="AN8" s="619"/>
      <c r="AO8" s="630">
        <f>IF(LEN($AO$3)&gt;5,MID($AO$3,LEN($AO$3)-5,1),0)</f>
        <v>0</v>
      </c>
      <c r="AP8" s="630">
        <f t="shared" ref="AP8:AP13" si="0">VALUE(AO8)</f>
        <v>0</v>
      </c>
      <c r="AQ8" s="631" t="s">
        <v>261</v>
      </c>
      <c r="AR8" s="631" t="str">
        <f>IF(AP7=1,AQ8,VLOOKUP(AP8,$AX$3:$AZ$23,2)&amp;"  "&amp;AQ8)</f>
        <v>Zero  Lakhs</v>
      </c>
      <c r="AS8" s="631" t="str">
        <f>IF(AP8&gt;0,AR8,"")</f>
        <v/>
      </c>
      <c r="AT8" s="632"/>
      <c r="AU8" s="632"/>
      <c r="AV8" s="632"/>
      <c r="AW8" s="617"/>
      <c r="AX8" s="625">
        <v>5</v>
      </c>
      <c r="AY8" s="617" t="s">
        <v>262</v>
      </c>
      <c r="AZ8" s="617" t="s">
        <v>285</v>
      </c>
      <c r="BA8" s="617" t="s">
        <v>277</v>
      </c>
      <c r="BB8" s="619"/>
      <c r="BC8" s="619"/>
      <c r="BD8" s="619"/>
      <c r="BE8" s="619"/>
      <c r="BF8" s="619"/>
      <c r="BG8" s="619"/>
      <c r="BH8" s="659"/>
      <c r="BI8" s="619"/>
      <c r="BJ8" s="619"/>
    </row>
    <row r="9" spans="1:62" s="161" customFormat="1" ht="18" customHeight="1">
      <c r="A9" s="177"/>
      <c r="B9" s="340" t="s">
        <v>103</v>
      </c>
      <c r="C9" s="341"/>
      <c r="D9" s="181"/>
      <c r="E9" s="317" t="s">
        <v>389</v>
      </c>
      <c r="F9" s="317"/>
      <c r="G9" s="317"/>
      <c r="H9" s="317"/>
      <c r="I9" s="317"/>
      <c r="J9" s="317"/>
      <c r="K9" s="317"/>
      <c r="L9" s="317"/>
      <c r="M9" s="317"/>
      <c r="N9" s="317"/>
      <c r="O9" s="317"/>
      <c r="P9" s="180"/>
      <c r="Q9" s="337" t="s">
        <v>84</v>
      </c>
      <c r="R9" s="337"/>
      <c r="S9" s="337"/>
      <c r="T9" s="181"/>
      <c r="U9" s="344" t="s">
        <v>348</v>
      </c>
      <c r="V9" s="345"/>
      <c r="W9" s="346"/>
      <c r="X9" s="347"/>
      <c r="Y9" s="613"/>
      <c r="Z9" s="177"/>
      <c r="AA9" s="619"/>
      <c r="AB9" s="619">
        <v>7</v>
      </c>
      <c r="AC9" s="619" t="s">
        <v>243</v>
      </c>
      <c r="AD9" s="619"/>
      <c r="AE9" s="619"/>
      <c r="AF9" s="619"/>
      <c r="AG9" s="619"/>
      <c r="AH9" s="619"/>
      <c r="AI9" s="619"/>
      <c r="AJ9" s="619"/>
      <c r="AK9" s="619"/>
      <c r="AL9" s="619"/>
      <c r="AM9" s="619"/>
      <c r="AN9" s="619"/>
      <c r="AO9" s="630" t="str">
        <f>IF(LEN($AO$3)&gt;4,MID($AO$3,LEN($AO$3)-4,1),0)</f>
        <v>2</v>
      </c>
      <c r="AP9" s="630">
        <f t="shared" si="0"/>
        <v>2</v>
      </c>
      <c r="AQ9" s="631" t="s">
        <v>263</v>
      </c>
      <c r="AR9" s="631" t="str">
        <f>IF(AP9=1,VLOOKUP(AP9*10+AP10,$AX$3:$BA$23,2),VLOOKUP(AP9,$AX$3:$BA$23,3))</f>
        <v>Twenty</v>
      </c>
      <c r="AS9" s="631" t="str">
        <f>IF(AP10=0,IF(AP9&gt;0,AR9&amp;" Thousands"," "),IF(AP9&gt;0,AR9," "))</f>
        <v>Twenty</v>
      </c>
      <c r="AT9" s="632"/>
      <c r="AU9" s="632"/>
      <c r="AV9" s="632"/>
      <c r="AW9" s="617"/>
      <c r="AX9" s="625">
        <v>6</v>
      </c>
      <c r="AY9" s="617" t="s">
        <v>264</v>
      </c>
      <c r="AZ9" s="617" t="s">
        <v>286</v>
      </c>
      <c r="BA9" s="617" t="s">
        <v>278</v>
      </c>
      <c r="BB9" s="619"/>
      <c r="BC9" s="619"/>
      <c r="BD9" s="619"/>
      <c r="BE9" s="619"/>
      <c r="BF9" s="619"/>
      <c r="BG9" s="619"/>
      <c r="BH9" s="659"/>
      <c r="BI9" s="619"/>
      <c r="BJ9" s="619"/>
    </row>
    <row r="10" spans="1:62" s="161" customFormat="1" ht="18" customHeight="1">
      <c r="A10" s="177"/>
      <c r="B10" s="325" t="s">
        <v>158</v>
      </c>
      <c r="C10" s="326"/>
      <c r="D10" s="182"/>
      <c r="E10" s="342" t="s">
        <v>349</v>
      </c>
      <c r="F10" s="342"/>
      <c r="G10" s="342"/>
      <c r="H10" s="342"/>
      <c r="I10" s="342"/>
      <c r="J10" s="342"/>
      <c r="K10" s="342"/>
      <c r="L10" s="342"/>
      <c r="M10" s="342"/>
      <c r="N10" s="342"/>
      <c r="O10" s="342"/>
      <c r="P10" s="183"/>
      <c r="Q10" s="306" t="s">
        <v>159</v>
      </c>
      <c r="R10" s="307"/>
      <c r="S10" s="307"/>
      <c r="T10" s="184"/>
      <c r="U10" s="331" t="s">
        <v>350</v>
      </c>
      <c r="V10" s="332"/>
      <c r="W10" s="333"/>
      <c r="X10" s="334"/>
      <c r="Y10" s="614" t="s">
        <v>388</v>
      </c>
      <c r="Z10" s="615"/>
      <c r="AA10" s="619"/>
      <c r="AB10" s="619">
        <v>8</v>
      </c>
      <c r="AC10" s="619" t="s">
        <v>244</v>
      </c>
      <c r="AD10" s="619"/>
      <c r="AE10" s="619"/>
      <c r="AF10" s="619"/>
      <c r="AG10" s="619"/>
      <c r="AH10" s="619"/>
      <c r="AI10" s="619"/>
      <c r="AJ10" s="619"/>
      <c r="AK10" s="619"/>
      <c r="AL10" s="619"/>
      <c r="AM10" s="619"/>
      <c r="AN10" s="619"/>
      <c r="AO10" s="630" t="str">
        <f>IF(LEN($AO$3)&gt;3,MID($AO$3,LEN($AO$3)-3,1),0)</f>
        <v>9</v>
      </c>
      <c r="AP10" s="630">
        <f t="shared" si="0"/>
        <v>9</v>
      </c>
      <c r="AQ10" s="631" t="s">
        <v>265</v>
      </c>
      <c r="AR10" s="631" t="str">
        <f>IF(AP9=1,AQ10,VLOOKUP(AP10,$AX$3:$AZ$23,2)&amp;"  "&amp;AQ10)</f>
        <v>Nine  Thousand</v>
      </c>
      <c r="AS10" s="631" t="str">
        <f>IF(AP10&gt;0,AR10,"")</f>
        <v>Nine  Thousand</v>
      </c>
      <c r="AT10" s="632"/>
      <c r="AU10" s="632"/>
      <c r="AV10" s="632"/>
      <c r="AW10" s="617"/>
      <c r="AX10" s="625">
        <v>7</v>
      </c>
      <c r="AY10" s="617" t="s">
        <v>266</v>
      </c>
      <c r="AZ10" s="617" t="s">
        <v>287</v>
      </c>
      <c r="BA10" s="617" t="s">
        <v>279</v>
      </c>
      <c r="BB10" s="619"/>
      <c r="BC10" s="619"/>
      <c r="BD10" s="619"/>
      <c r="BE10" s="619"/>
      <c r="BF10" s="619"/>
      <c r="BG10" s="619"/>
      <c r="BH10" s="659"/>
      <c r="BI10" s="619"/>
      <c r="BJ10" s="619"/>
    </row>
    <row r="11" spans="1:62" s="161" customFormat="1" ht="18" customHeight="1">
      <c r="A11" s="177"/>
      <c r="B11" s="325" t="s">
        <v>161</v>
      </c>
      <c r="C11" s="326"/>
      <c r="D11" s="182"/>
      <c r="E11" s="314" t="s">
        <v>357</v>
      </c>
      <c r="F11" s="314"/>
      <c r="G11" s="314"/>
      <c r="H11" s="314"/>
      <c r="I11" s="314"/>
      <c r="J11" s="314"/>
      <c r="K11" s="314"/>
      <c r="L11" s="314"/>
      <c r="M11" s="314"/>
      <c r="N11" s="314"/>
      <c r="O11" s="314"/>
      <c r="P11" s="183"/>
      <c r="Q11" s="306" t="s">
        <v>214</v>
      </c>
      <c r="R11" s="307"/>
      <c r="S11" s="307"/>
      <c r="T11" s="184"/>
      <c r="U11" s="299">
        <v>110020770488</v>
      </c>
      <c r="V11" s="300"/>
      <c r="W11" s="301"/>
      <c r="X11" s="302"/>
      <c r="Y11" s="614"/>
      <c r="Z11" s="615"/>
      <c r="AA11" s="619"/>
      <c r="AB11" s="619">
        <v>9</v>
      </c>
      <c r="AC11" s="619" t="s">
        <v>245</v>
      </c>
      <c r="AD11" s="619"/>
      <c r="AE11" s="619"/>
      <c r="AF11" s="619"/>
      <c r="AG11" s="619"/>
      <c r="AH11" s="619"/>
      <c r="AI11" s="619"/>
      <c r="AJ11" s="619"/>
      <c r="AK11" s="619"/>
      <c r="AL11" s="619"/>
      <c r="AM11" s="619"/>
      <c r="AN11" s="619"/>
      <c r="AO11" s="630" t="str">
        <f>IF(LEN($AO$3)&gt;2,MID($AO$3,LEN($AO$3)-2,1),0)</f>
        <v>5</v>
      </c>
      <c r="AP11" s="630">
        <f t="shared" si="0"/>
        <v>5</v>
      </c>
      <c r="AQ11" s="631" t="s">
        <v>267</v>
      </c>
      <c r="AR11" s="631" t="str">
        <f>VLOOKUP(AP11,$AX$3:$AZ$23,2) &amp; "  " &amp;AQ11</f>
        <v>Five  Hundred</v>
      </c>
      <c r="AS11" s="631" t="str">
        <f>IF(AP11&gt;0,AR11,"")</f>
        <v>Five  Hundred</v>
      </c>
      <c r="AT11" s="632"/>
      <c r="AU11" s="632"/>
      <c r="AV11" s="632"/>
      <c r="AW11" s="617"/>
      <c r="AX11" s="625">
        <v>8</v>
      </c>
      <c r="AY11" s="617" t="s">
        <v>268</v>
      </c>
      <c r="AZ11" s="617" t="s">
        <v>288</v>
      </c>
      <c r="BA11" s="617" t="s">
        <v>280</v>
      </c>
      <c r="BB11" s="619"/>
      <c r="BC11" s="619"/>
      <c r="BD11" s="619"/>
      <c r="BE11" s="619"/>
      <c r="BF11" s="619"/>
      <c r="BG11" s="619"/>
      <c r="BH11" s="659"/>
      <c r="BI11" s="619"/>
      <c r="BJ11" s="619"/>
    </row>
    <row r="12" spans="1:62" s="161" customFormat="1" ht="18" customHeight="1">
      <c r="A12" s="177"/>
      <c r="B12" s="364" t="s">
        <v>175</v>
      </c>
      <c r="C12" s="365"/>
      <c r="D12" s="182"/>
      <c r="E12" s="357">
        <v>62050378505</v>
      </c>
      <c r="F12" s="358"/>
      <c r="G12" s="358"/>
      <c r="H12" s="358"/>
      <c r="I12" s="358"/>
      <c r="J12" s="358"/>
      <c r="K12" s="358"/>
      <c r="L12" s="358"/>
      <c r="M12" s="358"/>
      <c r="N12" s="358"/>
      <c r="O12" s="359"/>
      <c r="P12" s="188"/>
      <c r="Q12" s="306" t="s">
        <v>176</v>
      </c>
      <c r="R12" s="307"/>
      <c r="S12" s="354"/>
      <c r="T12" s="189"/>
      <c r="U12" s="360" t="s">
        <v>358</v>
      </c>
      <c r="V12" s="361"/>
      <c r="W12" s="362"/>
      <c r="X12" s="363"/>
      <c r="Y12" s="177"/>
      <c r="Z12" s="177"/>
      <c r="AA12" s="619"/>
      <c r="AB12" s="619">
        <v>10</v>
      </c>
      <c r="AC12" s="619" t="s">
        <v>246</v>
      </c>
      <c r="AD12" s="619"/>
      <c r="AE12" s="633"/>
      <c r="AF12" s="633"/>
      <c r="AG12" s="619"/>
      <c r="AH12" s="619"/>
      <c r="AI12" s="619"/>
      <c r="AJ12" s="619"/>
      <c r="AK12" s="619"/>
      <c r="AL12" s="619"/>
      <c r="AM12" s="619"/>
      <c r="AN12" s="619"/>
      <c r="AO12" s="630" t="str">
        <f>IF(LEN($AO$3)&gt;1,MID($AO$3,LEN($AO$3)-1,1),0)</f>
        <v>6</v>
      </c>
      <c r="AP12" s="630">
        <f t="shared" si="0"/>
        <v>6</v>
      </c>
      <c r="AQ12" s="631" t="s">
        <v>269</v>
      </c>
      <c r="AR12" s="631" t="str">
        <f>IF(AP12=1,VLOOKUP(AP12*10+AP13,$AX$3:$BA$23,2),VLOOKUP(AP12,$AX$3:$BA$23,3))</f>
        <v>Sixty</v>
      </c>
      <c r="AS12" s="631" t="str">
        <f>IF(AP12&gt;0,AR12,"")</f>
        <v>Sixty</v>
      </c>
      <c r="AT12" s="632"/>
      <c r="AU12" s="632"/>
      <c r="AV12" s="632"/>
      <c r="AW12" s="617"/>
      <c r="AX12" s="625">
        <v>9</v>
      </c>
      <c r="AY12" s="617" t="s">
        <v>270</v>
      </c>
      <c r="AZ12" s="617" t="s">
        <v>289</v>
      </c>
      <c r="BA12" s="617" t="s">
        <v>281</v>
      </c>
      <c r="BB12" s="619"/>
      <c r="BC12" s="619"/>
      <c r="BD12" s="619"/>
      <c r="BE12" s="619"/>
      <c r="BF12" s="619"/>
      <c r="BG12" s="619"/>
      <c r="BH12" s="659"/>
      <c r="BI12" s="619"/>
      <c r="BJ12" s="619"/>
    </row>
    <row r="13" spans="1:62" s="161" customFormat="1" ht="39" customHeight="1" thickBot="1">
      <c r="A13" s="177"/>
      <c r="B13" s="246" t="s">
        <v>154</v>
      </c>
      <c r="C13" s="245" t="s">
        <v>211</v>
      </c>
      <c r="D13" s="245"/>
      <c r="E13" s="366" t="s">
        <v>323</v>
      </c>
      <c r="F13" s="366"/>
      <c r="G13" s="366"/>
      <c r="H13" s="366"/>
      <c r="I13" s="366"/>
      <c r="J13" s="366"/>
      <c r="K13" s="366"/>
      <c r="L13" s="366"/>
      <c r="M13" s="366"/>
      <c r="N13" s="286" t="s">
        <v>202</v>
      </c>
      <c r="O13" s="287"/>
      <c r="P13" s="287"/>
      <c r="Q13" s="288"/>
      <c r="R13" s="286" t="s">
        <v>204</v>
      </c>
      <c r="S13" s="287"/>
      <c r="T13" s="287"/>
      <c r="U13" s="288"/>
      <c r="V13" s="241" t="s">
        <v>212</v>
      </c>
      <c r="W13" s="309" t="s">
        <v>296</v>
      </c>
      <c r="X13" s="310"/>
      <c r="Y13" s="271" t="s">
        <v>378</v>
      </c>
      <c r="Z13" s="271" t="s">
        <v>341</v>
      </c>
      <c r="AA13" s="634"/>
      <c r="AB13" s="619">
        <v>11</v>
      </c>
      <c r="AC13" s="619" t="s">
        <v>247</v>
      </c>
      <c r="AD13" s="619"/>
      <c r="AE13" s="619"/>
      <c r="AF13" s="619"/>
      <c r="AG13" s="619"/>
      <c r="AH13" s="619"/>
      <c r="AI13" s="619"/>
      <c r="AJ13" s="619"/>
      <c r="AK13" s="619"/>
      <c r="AL13" s="619"/>
      <c r="AM13" s="619"/>
      <c r="AN13" s="619"/>
      <c r="AO13" s="630" t="str">
        <f>IF(LEN($AO$3)&gt;=1,MID($AO$3,LEN($AO$3),1),0)</f>
        <v>8</v>
      </c>
      <c r="AP13" s="630">
        <f t="shared" si="0"/>
        <v>8</v>
      </c>
      <c r="AQ13" s="631" t="s">
        <v>271</v>
      </c>
      <c r="AR13" s="631" t="str">
        <f>IF(AP12=1," ",VLOOKUP(AP13,$AX$3:$AZ$23,2)&amp;"  ")</f>
        <v xml:space="preserve">Eight  </v>
      </c>
      <c r="AS13" s="631" t="str">
        <f>IF(AP13&gt;0,AR13,"")</f>
        <v xml:space="preserve">Eight  </v>
      </c>
      <c r="AT13" s="632"/>
      <c r="AU13" s="632"/>
      <c r="AV13" s="632"/>
      <c r="AW13" s="617"/>
      <c r="AX13" s="625">
        <v>10</v>
      </c>
      <c r="AY13" s="617" t="s">
        <v>272</v>
      </c>
      <c r="AZ13" s="619"/>
      <c r="BA13" s="619"/>
      <c r="BB13" s="619"/>
      <c r="BC13" s="619"/>
      <c r="BD13" s="619"/>
      <c r="BE13" s="619"/>
      <c r="BF13" s="619"/>
      <c r="BG13" s="619"/>
      <c r="BH13" s="659"/>
      <c r="BI13" s="619"/>
      <c r="BJ13" s="619"/>
    </row>
    <row r="14" spans="1:62" s="161" customFormat="1" ht="18" customHeight="1">
      <c r="A14" s="177"/>
      <c r="B14" s="273">
        <v>1</v>
      </c>
      <c r="C14" s="294" t="s">
        <v>217</v>
      </c>
      <c r="D14" s="295"/>
      <c r="E14" s="308" t="s">
        <v>380</v>
      </c>
      <c r="F14" s="308"/>
      <c r="G14" s="308"/>
      <c r="H14" s="308"/>
      <c r="I14" s="308"/>
      <c r="J14" s="308"/>
      <c r="K14" s="308"/>
      <c r="L14" s="308"/>
      <c r="M14" s="308"/>
      <c r="N14" s="289">
        <v>39995</v>
      </c>
      <c r="O14" s="289"/>
      <c r="P14" s="289"/>
      <c r="Q14" s="289"/>
      <c r="R14" s="308" t="s">
        <v>384</v>
      </c>
      <c r="S14" s="308"/>
      <c r="T14" s="308"/>
      <c r="U14" s="308"/>
      <c r="V14" s="274">
        <v>6645</v>
      </c>
      <c r="W14" s="311"/>
      <c r="X14" s="312"/>
      <c r="Y14" s="616"/>
      <c r="Z14" s="616">
        <v>123</v>
      </c>
      <c r="AA14" s="619"/>
      <c r="AB14" s="619">
        <v>12</v>
      </c>
      <c r="AC14" s="619" t="s">
        <v>248</v>
      </c>
      <c r="AD14" s="619"/>
      <c r="AE14" s="635">
        <f t="shared" ref="AE14:AE33" si="1">N14</f>
        <v>39995</v>
      </c>
      <c r="AF14" s="635">
        <f>$AB$16</f>
        <v>41365</v>
      </c>
      <c r="AG14" s="619">
        <f>DATEDIF(AE14,AF14,"m")</f>
        <v>45</v>
      </c>
      <c r="AH14" s="619">
        <f>AG14+1</f>
        <v>46</v>
      </c>
      <c r="AI14" s="619"/>
      <c r="AJ14" s="619" t="str">
        <f>TEXT(AE14,"DD/MM/YY")</f>
        <v>01/07/09</v>
      </c>
      <c r="AK14" s="619" t="str">
        <f>TEXT(AF14,"DD/MM/YY")</f>
        <v>01/04/13</v>
      </c>
      <c r="AL14" s="619">
        <f t="shared" ref="AL14:AL33" si="2">IF(AM14=1,0,V14)</f>
        <v>6645</v>
      </c>
      <c r="AM14" s="619">
        <v>2</v>
      </c>
      <c r="AN14" s="619" t="str">
        <f>VLOOKUP(AM14,$AB$17:$AC$18,2,TRUE)</f>
        <v>No</v>
      </c>
      <c r="AO14" s="636" t="str">
        <f>AS7 &amp; "  " &amp; AS8&amp; "  " &amp; AS9 &amp; " " &amp; AS10&amp; " " &amp;AS11&amp; " " &amp;AS12 &amp; " " &amp;AS13</f>
        <v xml:space="preserve">     Twenty Nine  Thousand Five  Hundred Sixty Eight  </v>
      </c>
      <c r="AP14" s="637"/>
      <c r="AQ14" s="637"/>
      <c r="AR14" s="637"/>
      <c r="AS14" s="638"/>
      <c r="AT14" s="639"/>
      <c r="AU14" s="639"/>
      <c r="AV14" s="639"/>
      <c r="AW14" s="640"/>
      <c r="AX14" s="625">
        <v>11</v>
      </c>
      <c r="AY14" s="617" t="s">
        <v>273</v>
      </c>
      <c r="AZ14" s="619"/>
      <c r="BA14" s="619"/>
      <c r="BB14" s="619"/>
      <c r="BC14" s="619"/>
      <c r="BD14" s="619"/>
      <c r="BE14" s="619"/>
      <c r="BF14" s="619"/>
      <c r="BG14" s="619"/>
      <c r="BH14" s="659"/>
      <c r="BI14" s="619"/>
      <c r="BJ14" s="619"/>
    </row>
    <row r="15" spans="1:62" s="161" customFormat="1" ht="18" customHeight="1">
      <c r="A15" s="177"/>
      <c r="B15" s="275">
        <v>2</v>
      </c>
      <c r="C15" s="290" t="s">
        <v>215</v>
      </c>
      <c r="D15" s="291"/>
      <c r="E15" s="284" t="s">
        <v>381</v>
      </c>
      <c r="F15" s="284"/>
      <c r="G15" s="284"/>
      <c r="H15" s="284"/>
      <c r="I15" s="284"/>
      <c r="J15" s="284"/>
      <c r="K15" s="284"/>
      <c r="L15" s="284"/>
      <c r="M15" s="284"/>
      <c r="N15" s="298">
        <v>40179</v>
      </c>
      <c r="O15" s="298"/>
      <c r="P15" s="298"/>
      <c r="Q15" s="298"/>
      <c r="R15" s="308" t="s">
        <v>385</v>
      </c>
      <c r="S15" s="308"/>
      <c r="T15" s="308"/>
      <c r="U15" s="308"/>
      <c r="V15" s="277">
        <v>2856</v>
      </c>
      <c r="W15" s="296"/>
      <c r="X15" s="297"/>
      <c r="Y15" s="616"/>
      <c r="Z15" s="616">
        <v>123</v>
      </c>
      <c r="AA15" s="619">
        <v>1</v>
      </c>
      <c r="AB15" s="619">
        <v>4</v>
      </c>
      <c r="AC15" s="619" t="str">
        <f>VLOOKUP(AB15,AB3:AC14,2,TRUE)</f>
        <v>April</v>
      </c>
      <c r="AD15" s="619">
        <v>2013</v>
      </c>
      <c r="AE15" s="635">
        <f t="shared" si="1"/>
        <v>40179</v>
      </c>
      <c r="AF15" s="635">
        <f t="shared" ref="AF15:AF33" si="3">$AB$16</f>
        <v>41365</v>
      </c>
      <c r="AG15" s="619">
        <f t="shared" ref="AG15:AG33" si="4">DATEDIF(AE15,AF15,"m")</f>
        <v>39</v>
      </c>
      <c r="AH15" s="619">
        <f t="shared" ref="AH15:AH33" si="5">AG15+1</f>
        <v>40</v>
      </c>
      <c r="AI15" s="619"/>
      <c r="AJ15" s="619" t="str">
        <f t="shared" ref="AJ15:AJ33" si="6">TEXT(AE15,"DD/MM/YY")</f>
        <v>01/01/10</v>
      </c>
      <c r="AK15" s="619" t="str">
        <f t="shared" ref="AK15:AK33" si="7">TEXT(AF15,"DD/MM/YY")</f>
        <v>01/04/13</v>
      </c>
      <c r="AL15" s="619">
        <f t="shared" si="2"/>
        <v>2856</v>
      </c>
      <c r="AM15" s="619">
        <v>2</v>
      </c>
      <c r="AN15" s="619" t="str">
        <f>VLOOKUP(AM15,$AB$17:$AC$18,2,TRUE)</f>
        <v>No</v>
      </c>
      <c r="AO15" s="617"/>
      <c r="AP15" s="617"/>
      <c r="AQ15" s="617"/>
      <c r="AR15" s="617"/>
      <c r="AS15" s="617"/>
      <c r="AT15" s="626"/>
      <c r="AU15" s="626"/>
      <c r="AV15" s="626"/>
      <c r="AW15" s="617"/>
      <c r="AX15" s="625">
        <v>12</v>
      </c>
      <c r="AY15" s="641" t="s">
        <v>274</v>
      </c>
      <c r="AZ15" s="619"/>
      <c r="BA15" s="619"/>
      <c r="BB15" s="619"/>
      <c r="BC15" s="619"/>
      <c r="BD15" s="619"/>
      <c r="BE15" s="619"/>
      <c r="BF15" s="619"/>
      <c r="BG15" s="619"/>
      <c r="BH15" s="659"/>
      <c r="BI15" s="619"/>
      <c r="BJ15" s="619"/>
    </row>
    <row r="16" spans="1:62" s="161" customFormat="1" ht="18" customHeight="1">
      <c r="A16" s="177"/>
      <c r="B16" s="275">
        <v>3</v>
      </c>
      <c r="C16" s="290" t="s">
        <v>216</v>
      </c>
      <c r="D16" s="291"/>
      <c r="E16" s="284" t="s">
        <v>382</v>
      </c>
      <c r="F16" s="284"/>
      <c r="G16" s="284"/>
      <c r="H16" s="284"/>
      <c r="I16" s="284"/>
      <c r="J16" s="284"/>
      <c r="K16" s="284"/>
      <c r="L16" s="284"/>
      <c r="M16" s="284"/>
      <c r="N16" s="298">
        <v>40360</v>
      </c>
      <c r="O16" s="298"/>
      <c r="P16" s="298"/>
      <c r="Q16" s="298"/>
      <c r="R16" s="284" t="s">
        <v>386</v>
      </c>
      <c r="S16" s="284"/>
      <c r="T16" s="284"/>
      <c r="U16" s="284"/>
      <c r="V16" s="277">
        <v>4204</v>
      </c>
      <c r="W16" s="296"/>
      <c r="X16" s="297"/>
      <c r="Y16" s="616">
        <v>430</v>
      </c>
      <c r="Z16" s="616">
        <v>124</v>
      </c>
      <c r="AA16" s="619"/>
      <c r="AB16" s="635">
        <f>DATE(AD15,AB15,AA15)</f>
        <v>41365</v>
      </c>
      <c r="AC16" s="619"/>
      <c r="AD16" s="635"/>
      <c r="AE16" s="635">
        <f t="shared" si="1"/>
        <v>40360</v>
      </c>
      <c r="AF16" s="635">
        <f t="shared" si="3"/>
        <v>41365</v>
      </c>
      <c r="AG16" s="619">
        <f t="shared" si="4"/>
        <v>33</v>
      </c>
      <c r="AH16" s="619">
        <f t="shared" si="5"/>
        <v>34</v>
      </c>
      <c r="AI16" s="619"/>
      <c r="AJ16" s="619" t="str">
        <f t="shared" si="6"/>
        <v>01/07/10</v>
      </c>
      <c r="AK16" s="619" t="str">
        <f t="shared" si="7"/>
        <v>01/04/13</v>
      </c>
      <c r="AL16" s="619">
        <f t="shared" si="2"/>
        <v>0</v>
      </c>
      <c r="AM16" s="619">
        <v>1</v>
      </c>
      <c r="AN16" s="619" t="str">
        <f t="shared" ref="AN16:AN32" si="8">VLOOKUP(AM16,$AB$17:$AC$18,2,TRUE)</f>
        <v>Yes</v>
      </c>
      <c r="AO16" s="617"/>
      <c r="AP16" s="617"/>
      <c r="AQ16" s="617"/>
      <c r="AR16" s="617"/>
      <c r="AS16" s="617"/>
      <c r="AT16" s="626"/>
      <c r="AU16" s="626"/>
      <c r="AV16" s="626"/>
      <c r="AW16" s="617"/>
      <c r="AX16" s="625">
        <v>13</v>
      </c>
      <c r="AY16" s="641" t="s">
        <v>275</v>
      </c>
      <c r="AZ16" s="619"/>
      <c r="BA16" s="619"/>
      <c r="BB16" s="619"/>
      <c r="BC16" s="619"/>
      <c r="BD16" s="619"/>
      <c r="BE16" s="619"/>
      <c r="BF16" s="619"/>
      <c r="BG16" s="619"/>
      <c r="BH16" s="659"/>
      <c r="BI16" s="619"/>
      <c r="BJ16" s="619"/>
    </row>
    <row r="17" spans="1:62" s="161" customFormat="1" ht="18" customHeight="1">
      <c r="A17" s="177"/>
      <c r="B17" s="275">
        <v>4</v>
      </c>
      <c r="C17" s="290" t="s">
        <v>217</v>
      </c>
      <c r="D17" s="291"/>
      <c r="E17" s="284" t="s">
        <v>383</v>
      </c>
      <c r="F17" s="284"/>
      <c r="G17" s="284"/>
      <c r="H17" s="284"/>
      <c r="I17" s="284"/>
      <c r="J17" s="284"/>
      <c r="K17" s="284"/>
      <c r="L17" s="284"/>
      <c r="M17" s="284"/>
      <c r="N17" s="298">
        <v>40299</v>
      </c>
      <c r="O17" s="298"/>
      <c r="P17" s="298"/>
      <c r="Q17" s="298"/>
      <c r="R17" s="284" t="s">
        <v>387</v>
      </c>
      <c r="S17" s="284"/>
      <c r="T17" s="284"/>
      <c r="U17" s="284"/>
      <c r="V17" s="277">
        <v>5978</v>
      </c>
      <c r="W17" s="296"/>
      <c r="X17" s="297"/>
      <c r="Y17" s="616">
        <v>4567</v>
      </c>
      <c r="Z17" s="616">
        <v>4356</v>
      </c>
      <c r="AA17" s="619"/>
      <c r="AB17" s="619">
        <v>1</v>
      </c>
      <c r="AC17" s="642" t="s">
        <v>297</v>
      </c>
      <c r="AD17" s="619"/>
      <c r="AE17" s="635">
        <f t="shared" si="1"/>
        <v>40299</v>
      </c>
      <c r="AF17" s="635">
        <f t="shared" si="3"/>
        <v>41365</v>
      </c>
      <c r="AG17" s="619">
        <f t="shared" si="4"/>
        <v>35</v>
      </c>
      <c r="AH17" s="619">
        <f t="shared" si="5"/>
        <v>36</v>
      </c>
      <c r="AI17" s="619"/>
      <c r="AJ17" s="619" t="str">
        <f t="shared" si="6"/>
        <v>01/05/10</v>
      </c>
      <c r="AK17" s="619" t="str">
        <f t="shared" si="7"/>
        <v>01/04/13</v>
      </c>
      <c r="AL17" s="619">
        <f t="shared" si="2"/>
        <v>0</v>
      </c>
      <c r="AM17" s="619">
        <v>1</v>
      </c>
      <c r="AN17" s="619" t="str">
        <f t="shared" si="8"/>
        <v>Yes</v>
      </c>
      <c r="AO17" s="617"/>
      <c r="AP17" s="617"/>
      <c r="AQ17" s="617"/>
      <c r="AR17" s="631"/>
      <c r="AS17" s="617"/>
      <c r="AT17" s="626"/>
      <c r="AU17" s="626"/>
      <c r="AV17" s="626"/>
      <c r="AW17" s="617"/>
      <c r="AX17" s="625">
        <v>14</v>
      </c>
      <c r="AY17" s="641" t="s">
        <v>276</v>
      </c>
      <c r="AZ17" s="619"/>
      <c r="BA17" s="619"/>
      <c r="BB17" s="619"/>
      <c r="BC17" s="619"/>
      <c r="BD17" s="619"/>
      <c r="BE17" s="619"/>
      <c r="BF17" s="619"/>
      <c r="BG17" s="619"/>
      <c r="BH17" s="659"/>
      <c r="BI17" s="619"/>
      <c r="BJ17" s="619"/>
    </row>
    <row r="18" spans="1:62" s="161" customFormat="1" ht="18" customHeight="1">
      <c r="A18" s="177"/>
      <c r="B18" s="275">
        <v>5</v>
      </c>
      <c r="C18" s="290" t="s">
        <v>215</v>
      </c>
      <c r="D18" s="291"/>
      <c r="E18" s="284" t="s">
        <v>351</v>
      </c>
      <c r="F18" s="284"/>
      <c r="G18" s="284"/>
      <c r="H18" s="284"/>
      <c r="I18" s="284"/>
      <c r="J18" s="284"/>
      <c r="K18" s="284"/>
      <c r="L18" s="284"/>
      <c r="M18" s="284"/>
      <c r="N18" s="298">
        <v>40695</v>
      </c>
      <c r="O18" s="298"/>
      <c r="P18" s="298"/>
      <c r="Q18" s="298"/>
      <c r="R18" s="284" t="s">
        <v>352</v>
      </c>
      <c r="S18" s="284"/>
      <c r="T18" s="284"/>
      <c r="U18" s="284"/>
      <c r="V18" s="277">
        <v>2192</v>
      </c>
      <c r="W18" s="296"/>
      <c r="X18" s="297"/>
      <c r="Y18" s="616">
        <v>230</v>
      </c>
      <c r="Z18" s="616">
        <v>123</v>
      </c>
      <c r="AA18" s="619"/>
      <c r="AB18" s="619">
        <v>2</v>
      </c>
      <c r="AC18" s="643" t="s">
        <v>298</v>
      </c>
      <c r="AD18" s="619"/>
      <c r="AE18" s="635">
        <f t="shared" si="1"/>
        <v>40695</v>
      </c>
      <c r="AF18" s="635">
        <f t="shared" si="3"/>
        <v>41365</v>
      </c>
      <c r="AG18" s="619">
        <f t="shared" si="4"/>
        <v>22</v>
      </c>
      <c r="AH18" s="619">
        <f t="shared" si="5"/>
        <v>23</v>
      </c>
      <c r="AI18" s="619"/>
      <c r="AJ18" s="619" t="str">
        <f t="shared" si="6"/>
        <v>01/06/11</v>
      </c>
      <c r="AK18" s="619" t="str">
        <f t="shared" si="7"/>
        <v>01/04/13</v>
      </c>
      <c r="AL18" s="619">
        <f t="shared" si="2"/>
        <v>0</v>
      </c>
      <c r="AM18" s="619">
        <v>1</v>
      </c>
      <c r="AN18" s="619" t="str">
        <f t="shared" si="8"/>
        <v>Yes</v>
      </c>
      <c r="AO18" s="617"/>
      <c r="AP18" s="617"/>
      <c r="AQ18" s="617"/>
      <c r="AR18" s="617"/>
      <c r="AS18" s="617"/>
      <c r="AT18" s="626"/>
      <c r="AU18" s="626"/>
      <c r="AV18" s="626"/>
      <c r="AW18" s="617"/>
      <c r="AX18" s="625">
        <v>15</v>
      </c>
      <c r="AY18" s="644" t="s">
        <v>277</v>
      </c>
      <c r="AZ18" s="619"/>
      <c r="BA18" s="619"/>
      <c r="BB18" s="619"/>
      <c r="BC18" s="619"/>
      <c r="BD18" s="619"/>
      <c r="BE18" s="619"/>
      <c r="BF18" s="619"/>
      <c r="BG18" s="619"/>
      <c r="BH18" s="659"/>
      <c r="BI18" s="619"/>
      <c r="BJ18" s="619"/>
    </row>
    <row r="19" spans="1:62" s="161" customFormat="1" ht="18" customHeight="1">
      <c r="A19" s="177"/>
      <c r="B19" s="275">
        <v>6</v>
      </c>
      <c r="C19" s="290" t="s">
        <v>215</v>
      </c>
      <c r="D19" s="291"/>
      <c r="E19" s="284" t="s">
        <v>356</v>
      </c>
      <c r="F19" s="284"/>
      <c r="G19" s="284"/>
      <c r="H19" s="284"/>
      <c r="I19" s="284"/>
      <c r="J19" s="284"/>
      <c r="K19" s="284"/>
      <c r="L19" s="284"/>
      <c r="M19" s="284"/>
      <c r="N19" s="298">
        <v>40940</v>
      </c>
      <c r="O19" s="298"/>
      <c r="P19" s="298"/>
      <c r="Q19" s="298"/>
      <c r="R19" s="284" t="s">
        <v>353</v>
      </c>
      <c r="S19" s="284"/>
      <c r="T19" s="284"/>
      <c r="U19" s="284"/>
      <c r="V19" s="277">
        <v>2560</v>
      </c>
      <c r="W19" s="296"/>
      <c r="X19" s="297"/>
      <c r="Y19" s="616">
        <v>456</v>
      </c>
      <c r="Z19" s="616">
        <v>123</v>
      </c>
      <c r="AA19" s="619"/>
      <c r="AB19" s="619"/>
      <c r="AC19" s="619"/>
      <c r="AD19" s="619"/>
      <c r="AE19" s="635">
        <f t="shared" si="1"/>
        <v>40940</v>
      </c>
      <c r="AF19" s="635">
        <f t="shared" si="3"/>
        <v>41365</v>
      </c>
      <c r="AG19" s="619">
        <f t="shared" si="4"/>
        <v>14</v>
      </c>
      <c r="AH19" s="619">
        <f t="shared" si="5"/>
        <v>15</v>
      </c>
      <c r="AI19" s="619"/>
      <c r="AJ19" s="619" t="str">
        <f t="shared" si="6"/>
        <v>01/02/12</v>
      </c>
      <c r="AK19" s="619" t="str">
        <f t="shared" si="7"/>
        <v>01/04/13</v>
      </c>
      <c r="AL19" s="619">
        <f t="shared" si="2"/>
        <v>0</v>
      </c>
      <c r="AM19" s="619">
        <v>1</v>
      </c>
      <c r="AN19" s="619" t="str">
        <f t="shared" si="8"/>
        <v>Yes</v>
      </c>
      <c r="AO19" s="617"/>
      <c r="AP19" s="617"/>
      <c r="AQ19" s="617"/>
      <c r="AR19" s="617"/>
      <c r="AS19" s="617"/>
      <c r="AT19" s="626"/>
      <c r="AU19" s="626"/>
      <c r="AV19" s="626"/>
      <c r="AW19" s="617"/>
      <c r="AX19" s="625">
        <v>16</v>
      </c>
      <c r="AY19" s="641" t="s">
        <v>278</v>
      </c>
      <c r="AZ19" s="619"/>
      <c r="BA19" s="619"/>
      <c r="BB19" s="619"/>
      <c r="BC19" s="619"/>
      <c r="BD19" s="619"/>
      <c r="BE19" s="619"/>
      <c r="BF19" s="619"/>
      <c r="BG19" s="619"/>
      <c r="BH19" s="659"/>
      <c r="BI19" s="619"/>
      <c r="BJ19" s="619"/>
    </row>
    <row r="20" spans="1:62" s="161" customFormat="1" ht="18" customHeight="1">
      <c r="A20" s="177"/>
      <c r="B20" s="275">
        <v>7</v>
      </c>
      <c r="C20" s="290" t="s">
        <v>215</v>
      </c>
      <c r="D20" s="291"/>
      <c r="E20" s="284" t="s">
        <v>355</v>
      </c>
      <c r="F20" s="284"/>
      <c r="G20" s="284"/>
      <c r="H20" s="284"/>
      <c r="I20" s="284"/>
      <c r="J20" s="284"/>
      <c r="K20" s="284"/>
      <c r="L20" s="284"/>
      <c r="M20" s="284"/>
      <c r="N20" s="298">
        <v>41091</v>
      </c>
      <c r="O20" s="298"/>
      <c r="P20" s="298"/>
      <c r="Q20" s="298"/>
      <c r="R20" s="284" t="s">
        <v>354</v>
      </c>
      <c r="S20" s="284"/>
      <c r="T20" s="284"/>
      <c r="U20" s="284"/>
      <c r="V20" s="277">
        <v>2628</v>
      </c>
      <c r="W20" s="296"/>
      <c r="X20" s="297"/>
      <c r="Y20" s="616">
        <v>432</v>
      </c>
      <c r="Z20" s="616">
        <v>123</v>
      </c>
      <c r="AA20" s="619"/>
      <c r="AB20" s="619"/>
      <c r="AC20" s="619"/>
      <c r="AD20" s="619"/>
      <c r="AE20" s="635">
        <f t="shared" si="1"/>
        <v>41091</v>
      </c>
      <c r="AF20" s="635">
        <f t="shared" si="3"/>
        <v>41365</v>
      </c>
      <c r="AG20" s="619">
        <f t="shared" si="4"/>
        <v>9</v>
      </c>
      <c r="AH20" s="619">
        <f t="shared" si="5"/>
        <v>10</v>
      </c>
      <c r="AI20" s="619"/>
      <c r="AJ20" s="619" t="str">
        <f t="shared" si="6"/>
        <v>01/07/12</v>
      </c>
      <c r="AK20" s="619" t="str">
        <f t="shared" si="7"/>
        <v>01/04/13</v>
      </c>
      <c r="AL20" s="619">
        <f t="shared" si="2"/>
        <v>0</v>
      </c>
      <c r="AM20" s="619">
        <v>1</v>
      </c>
      <c r="AN20" s="619" t="str">
        <f t="shared" si="8"/>
        <v>Yes</v>
      </c>
      <c r="AO20" s="617"/>
      <c r="AP20" s="617"/>
      <c r="AQ20" s="617"/>
      <c r="AR20" s="617"/>
      <c r="AS20" s="617"/>
      <c r="AT20" s="626"/>
      <c r="AU20" s="626"/>
      <c r="AV20" s="626"/>
      <c r="AW20" s="617"/>
      <c r="AX20" s="625">
        <v>17</v>
      </c>
      <c r="AY20" s="641" t="s">
        <v>279</v>
      </c>
      <c r="AZ20" s="619"/>
      <c r="BA20" s="619"/>
      <c r="BB20" s="619"/>
      <c r="BC20" s="619"/>
      <c r="BD20" s="619"/>
      <c r="BE20" s="619"/>
      <c r="BF20" s="619"/>
      <c r="BG20" s="619"/>
      <c r="BH20" s="659"/>
      <c r="BI20" s="619"/>
      <c r="BJ20" s="619"/>
    </row>
    <row r="21" spans="1:62" s="161" customFormat="1" ht="18" customHeight="1">
      <c r="A21" s="177"/>
      <c r="B21" s="275">
        <v>8</v>
      </c>
      <c r="C21" s="290" t="s">
        <v>215</v>
      </c>
      <c r="D21" s="291"/>
      <c r="E21" s="284" t="s">
        <v>390</v>
      </c>
      <c r="F21" s="284"/>
      <c r="G21" s="284"/>
      <c r="H21" s="284"/>
      <c r="I21" s="284"/>
      <c r="J21" s="284"/>
      <c r="K21" s="284"/>
      <c r="L21" s="284"/>
      <c r="M21" s="284"/>
      <c r="N21" s="298">
        <v>41244</v>
      </c>
      <c r="O21" s="298"/>
      <c r="P21" s="298"/>
      <c r="Q21" s="298"/>
      <c r="R21" s="284" t="s">
        <v>391</v>
      </c>
      <c r="S21" s="284"/>
      <c r="T21" s="284"/>
      <c r="U21" s="284"/>
      <c r="V21" s="277">
        <v>3456</v>
      </c>
      <c r="W21" s="296"/>
      <c r="X21" s="297"/>
      <c r="Y21" s="616">
        <v>435</v>
      </c>
      <c r="Z21" s="616">
        <v>5678</v>
      </c>
      <c r="AA21" s="619"/>
      <c r="AB21" s="619"/>
      <c r="AC21" s="619"/>
      <c r="AD21" s="619"/>
      <c r="AE21" s="635">
        <f t="shared" si="1"/>
        <v>41244</v>
      </c>
      <c r="AF21" s="635">
        <f t="shared" si="3"/>
        <v>41365</v>
      </c>
      <c r="AG21" s="619">
        <f t="shared" si="4"/>
        <v>4</v>
      </c>
      <c r="AH21" s="619">
        <f t="shared" si="5"/>
        <v>5</v>
      </c>
      <c r="AI21" s="619"/>
      <c r="AJ21" s="619" t="str">
        <f t="shared" si="6"/>
        <v>01/12/12</v>
      </c>
      <c r="AK21" s="619" t="str">
        <f t="shared" si="7"/>
        <v>01/04/13</v>
      </c>
      <c r="AL21" s="619">
        <f t="shared" si="2"/>
        <v>0</v>
      </c>
      <c r="AM21" s="619">
        <v>1</v>
      </c>
      <c r="AN21" s="619" t="str">
        <f t="shared" si="8"/>
        <v>Yes</v>
      </c>
      <c r="AO21" s="617"/>
      <c r="AP21" s="617"/>
      <c r="AQ21" s="617"/>
      <c r="AR21" s="617"/>
      <c r="AS21" s="617"/>
      <c r="AT21" s="626"/>
      <c r="AU21" s="626"/>
      <c r="AV21" s="626"/>
      <c r="AW21" s="617"/>
      <c r="AX21" s="625">
        <v>18</v>
      </c>
      <c r="AY21" s="641" t="s">
        <v>280</v>
      </c>
      <c r="AZ21" s="619"/>
      <c r="BA21" s="619"/>
      <c r="BB21" s="619"/>
      <c r="BC21" s="619"/>
      <c r="BD21" s="619"/>
      <c r="BE21" s="619"/>
      <c r="BF21" s="619"/>
      <c r="BG21" s="619"/>
      <c r="BH21" s="659"/>
      <c r="BI21" s="619"/>
      <c r="BJ21" s="619"/>
    </row>
    <row r="22" spans="1:62" s="161" customFormat="1" ht="18" customHeight="1">
      <c r="A22" s="177"/>
      <c r="B22" s="275">
        <v>9</v>
      </c>
      <c r="C22" s="290" t="s">
        <v>216</v>
      </c>
      <c r="D22" s="291"/>
      <c r="E22" s="284"/>
      <c r="F22" s="284"/>
      <c r="G22" s="284"/>
      <c r="H22" s="284"/>
      <c r="I22" s="284"/>
      <c r="J22" s="284"/>
      <c r="K22" s="284"/>
      <c r="L22" s="284"/>
      <c r="M22" s="284"/>
      <c r="N22" s="298"/>
      <c r="O22" s="298"/>
      <c r="P22" s="298"/>
      <c r="Q22" s="298"/>
      <c r="R22" s="284"/>
      <c r="S22" s="284"/>
      <c r="T22" s="284"/>
      <c r="U22" s="284"/>
      <c r="V22" s="277"/>
      <c r="W22" s="296"/>
      <c r="X22" s="297"/>
      <c r="Y22" s="616"/>
      <c r="Z22" s="616"/>
      <c r="AA22" s="619"/>
      <c r="AB22" s="619"/>
      <c r="AC22" s="619"/>
      <c r="AD22" s="619"/>
      <c r="AE22" s="635">
        <f t="shared" si="1"/>
        <v>0</v>
      </c>
      <c r="AF22" s="635">
        <f t="shared" si="3"/>
        <v>41365</v>
      </c>
      <c r="AG22" s="619">
        <f t="shared" si="4"/>
        <v>1359</v>
      </c>
      <c r="AH22" s="619">
        <f t="shared" si="5"/>
        <v>1360</v>
      </c>
      <c r="AI22" s="619"/>
      <c r="AJ22" s="619" t="str">
        <f t="shared" si="6"/>
        <v>00/01/00</v>
      </c>
      <c r="AK22" s="619" t="str">
        <f t="shared" si="7"/>
        <v>01/04/13</v>
      </c>
      <c r="AL22" s="619">
        <f t="shared" si="2"/>
        <v>0</v>
      </c>
      <c r="AM22" s="619">
        <v>1</v>
      </c>
      <c r="AN22" s="619" t="str">
        <f t="shared" si="8"/>
        <v>Yes</v>
      </c>
      <c r="AO22" s="617"/>
      <c r="AP22" s="617"/>
      <c r="AQ22" s="617"/>
      <c r="AR22" s="617"/>
      <c r="AS22" s="617"/>
      <c r="AT22" s="626"/>
      <c r="AU22" s="626"/>
      <c r="AV22" s="626"/>
      <c r="AW22" s="617"/>
      <c r="AX22" s="625">
        <v>19</v>
      </c>
      <c r="AY22" s="641" t="s">
        <v>281</v>
      </c>
      <c r="AZ22" s="619"/>
      <c r="BA22" s="619"/>
      <c r="BB22" s="619"/>
      <c r="BC22" s="619"/>
      <c r="BD22" s="619"/>
      <c r="BE22" s="619"/>
      <c r="BF22" s="619"/>
      <c r="BG22" s="619"/>
      <c r="BH22" s="659"/>
      <c r="BI22" s="619"/>
      <c r="BJ22" s="619"/>
    </row>
    <row r="23" spans="1:62" s="161" customFormat="1" ht="18" customHeight="1">
      <c r="A23" s="177"/>
      <c r="B23" s="275">
        <v>10</v>
      </c>
      <c r="C23" s="290" t="s">
        <v>215</v>
      </c>
      <c r="D23" s="291"/>
      <c r="E23" s="284"/>
      <c r="F23" s="284"/>
      <c r="G23" s="284"/>
      <c r="H23" s="284"/>
      <c r="I23" s="284"/>
      <c r="J23" s="284"/>
      <c r="K23" s="284"/>
      <c r="L23" s="284"/>
      <c r="M23" s="284"/>
      <c r="N23" s="298"/>
      <c r="O23" s="298"/>
      <c r="P23" s="298"/>
      <c r="Q23" s="298"/>
      <c r="R23" s="284"/>
      <c r="S23" s="284"/>
      <c r="T23" s="284"/>
      <c r="U23" s="284"/>
      <c r="V23" s="277"/>
      <c r="W23" s="296"/>
      <c r="X23" s="297"/>
      <c r="Y23" s="616"/>
      <c r="Z23" s="616"/>
      <c r="AA23" s="619"/>
      <c r="AB23" s="619"/>
      <c r="AC23" s="619"/>
      <c r="AD23" s="619"/>
      <c r="AE23" s="635">
        <f t="shared" si="1"/>
        <v>0</v>
      </c>
      <c r="AF23" s="635">
        <f t="shared" si="3"/>
        <v>41365</v>
      </c>
      <c r="AG23" s="619">
        <f t="shared" si="4"/>
        <v>1359</v>
      </c>
      <c r="AH23" s="619">
        <f t="shared" si="5"/>
        <v>1360</v>
      </c>
      <c r="AI23" s="619"/>
      <c r="AJ23" s="619" t="str">
        <f t="shared" si="6"/>
        <v>00/01/00</v>
      </c>
      <c r="AK23" s="619" t="str">
        <f t="shared" si="7"/>
        <v>01/04/13</v>
      </c>
      <c r="AL23" s="619">
        <f t="shared" si="2"/>
        <v>0</v>
      </c>
      <c r="AM23" s="619">
        <v>1</v>
      </c>
      <c r="AN23" s="619" t="str">
        <f t="shared" si="8"/>
        <v>Yes</v>
      </c>
      <c r="AO23" s="645"/>
      <c r="AP23" s="645"/>
      <c r="AQ23" s="645"/>
      <c r="AR23" s="645"/>
      <c r="AS23" s="645"/>
      <c r="AT23" s="646"/>
      <c r="AU23" s="646"/>
      <c r="AV23" s="646"/>
      <c r="AW23" s="645"/>
      <c r="AX23" s="619"/>
      <c r="AY23" s="619"/>
      <c r="AZ23" s="619"/>
      <c r="BA23" s="619"/>
      <c r="BB23" s="619"/>
      <c r="BC23" s="619"/>
      <c r="BD23" s="619"/>
      <c r="BE23" s="619"/>
      <c r="BF23" s="619"/>
      <c r="BG23" s="619"/>
      <c r="BH23" s="659"/>
      <c r="BI23" s="619"/>
      <c r="BJ23" s="619"/>
    </row>
    <row r="24" spans="1:62" s="161" customFormat="1" ht="18" customHeight="1">
      <c r="A24" s="177"/>
      <c r="B24" s="275">
        <v>11</v>
      </c>
      <c r="C24" s="290" t="s">
        <v>215</v>
      </c>
      <c r="D24" s="291"/>
      <c r="E24" s="284"/>
      <c r="F24" s="284"/>
      <c r="G24" s="284"/>
      <c r="H24" s="284"/>
      <c r="I24" s="284"/>
      <c r="J24" s="284"/>
      <c r="K24" s="284"/>
      <c r="L24" s="284"/>
      <c r="M24" s="284"/>
      <c r="N24" s="298"/>
      <c r="O24" s="298"/>
      <c r="P24" s="298"/>
      <c r="Q24" s="298"/>
      <c r="R24" s="284"/>
      <c r="S24" s="284"/>
      <c r="T24" s="284"/>
      <c r="U24" s="284"/>
      <c r="V24" s="277"/>
      <c r="W24" s="296"/>
      <c r="X24" s="297"/>
      <c r="Y24" s="616"/>
      <c r="Z24" s="616"/>
      <c r="AA24" s="619"/>
      <c r="AB24" s="619"/>
      <c r="AC24" s="619"/>
      <c r="AD24" s="619"/>
      <c r="AE24" s="635">
        <f t="shared" si="1"/>
        <v>0</v>
      </c>
      <c r="AF24" s="635">
        <f t="shared" si="3"/>
        <v>41365</v>
      </c>
      <c r="AG24" s="619">
        <f t="shared" si="4"/>
        <v>1359</v>
      </c>
      <c r="AH24" s="619">
        <f t="shared" si="5"/>
        <v>1360</v>
      </c>
      <c r="AI24" s="619"/>
      <c r="AJ24" s="619" t="str">
        <f t="shared" si="6"/>
        <v>00/01/00</v>
      </c>
      <c r="AK24" s="619" t="str">
        <f t="shared" si="7"/>
        <v>01/04/13</v>
      </c>
      <c r="AL24" s="619">
        <f t="shared" si="2"/>
        <v>0</v>
      </c>
      <c r="AM24" s="619">
        <v>1</v>
      </c>
      <c r="AN24" s="619" t="str">
        <f t="shared" si="8"/>
        <v>Yes</v>
      </c>
      <c r="AO24" s="622">
        <f>'APTC-47 (2)'!H44</f>
        <v>6070</v>
      </c>
      <c r="AP24" s="623" t="str">
        <f>AO35</f>
        <v xml:space="preserve">       Six  Thousand  Seventy </v>
      </c>
      <c r="AQ24" s="624"/>
      <c r="AR24" s="624"/>
      <c r="AS24" s="624"/>
      <c r="AT24" s="624"/>
      <c r="AU24" s="624"/>
      <c r="AV24" s="624"/>
      <c r="AW24" s="624"/>
      <c r="AX24" s="625"/>
      <c r="AY24" s="617"/>
      <c r="AZ24" s="617"/>
      <c r="BA24" s="617"/>
      <c r="BB24" s="619"/>
      <c r="BC24" s="619"/>
      <c r="BD24" s="619"/>
      <c r="BE24" s="619"/>
      <c r="BF24" s="619"/>
      <c r="BG24" s="619"/>
      <c r="BH24" s="659"/>
      <c r="BI24" s="619"/>
      <c r="BJ24" s="619"/>
    </row>
    <row r="25" spans="1:62" s="161" customFormat="1" ht="18" customHeight="1">
      <c r="A25" s="177"/>
      <c r="B25" s="275">
        <v>12</v>
      </c>
      <c r="C25" s="290" t="s">
        <v>215</v>
      </c>
      <c r="D25" s="291"/>
      <c r="E25" s="284"/>
      <c r="F25" s="284"/>
      <c r="G25" s="284"/>
      <c r="H25" s="284"/>
      <c r="I25" s="284"/>
      <c r="J25" s="284"/>
      <c r="K25" s="284"/>
      <c r="L25" s="284"/>
      <c r="M25" s="284"/>
      <c r="N25" s="298"/>
      <c r="O25" s="298"/>
      <c r="P25" s="298"/>
      <c r="Q25" s="298"/>
      <c r="R25" s="284"/>
      <c r="S25" s="284"/>
      <c r="T25" s="284"/>
      <c r="U25" s="284"/>
      <c r="V25" s="277"/>
      <c r="W25" s="296"/>
      <c r="X25" s="297"/>
      <c r="Y25" s="616"/>
      <c r="Z25" s="616"/>
      <c r="AA25" s="619"/>
      <c r="AB25" s="619"/>
      <c r="AC25" s="619"/>
      <c r="AD25" s="619"/>
      <c r="AE25" s="635">
        <f t="shared" si="1"/>
        <v>0</v>
      </c>
      <c r="AF25" s="635">
        <f t="shared" si="3"/>
        <v>41365</v>
      </c>
      <c r="AG25" s="619">
        <f t="shared" si="4"/>
        <v>1359</v>
      </c>
      <c r="AH25" s="619">
        <f t="shared" si="5"/>
        <v>1360</v>
      </c>
      <c r="AI25" s="619"/>
      <c r="AJ25" s="619" t="str">
        <f t="shared" si="6"/>
        <v>00/01/00</v>
      </c>
      <c r="AK25" s="619" t="str">
        <f t="shared" si="7"/>
        <v>01/04/13</v>
      </c>
      <c r="AL25" s="619">
        <f t="shared" si="2"/>
        <v>0</v>
      </c>
      <c r="AM25" s="619">
        <v>1</v>
      </c>
      <c r="AN25" s="619" t="str">
        <f t="shared" si="8"/>
        <v>Yes</v>
      </c>
      <c r="AO25" s="617" t="s">
        <v>254</v>
      </c>
      <c r="AP25" s="617"/>
      <c r="AQ25" s="617"/>
      <c r="AR25" s="617"/>
      <c r="AS25" s="617"/>
      <c r="AT25" s="626"/>
      <c r="AU25" s="626"/>
      <c r="AV25" s="626"/>
      <c r="AW25" s="617"/>
      <c r="AX25" s="625"/>
      <c r="AY25" s="617"/>
      <c r="AZ25" s="617"/>
      <c r="BA25" s="617"/>
      <c r="BB25" s="619"/>
      <c r="BC25" s="619"/>
      <c r="BD25" s="619"/>
      <c r="BE25" s="619"/>
      <c r="BF25" s="619"/>
      <c r="BG25" s="619"/>
      <c r="BH25" s="659"/>
      <c r="BI25" s="619"/>
      <c r="BJ25" s="619"/>
    </row>
    <row r="26" spans="1:62" s="161" customFormat="1" ht="18" customHeight="1">
      <c r="A26" s="177"/>
      <c r="B26" s="275">
        <v>13</v>
      </c>
      <c r="C26" s="290" t="s">
        <v>215</v>
      </c>
      <c r="D26" s="291"/>
      <c r="E26" s="284"/>
      <c r="F26" s="284"/>
      <c r="G26" s="284"/>
      <c r="H26" s="284"/>
      <c r="I26" s="284"/>
      <c r="J26" s="284"/>
      <c r="K26" s="284"/>
      <c r="L26" s="284"/>
      <c r="M26" s="284"/>
      <c r="N26" s="298"/>
      <c r="O26" s="298"/>
      <c r="P26" s="298"/>
      <c r="Q26" s="298"/>
      <c r="R26" s="284"/>
      <c r="S26" s="284"/>
      <c r="T26" s="284"/>
      <c r="U26" s="284"/>
      <c r="V26" s="277"/>
      <c r="W26" s="296"/>
      <c r="X26" s="297"/>
      <c r="Y26" s="616"/>
      <c r="Z26" s="616"/>
      <c r="AA26" s="619"/>
      <c r="AB26" s="619"/>
      <c r="AC26" s="619"/>
      <c r="AD26" s="619"/>
      <c r="AE26" s="635">
        <f t="shared" si="1"/>
        <v>0</v>
      </c>
      <c r="AF26" s="635">
        <f t="shared" si="3"/>
        <v>41365</v>
      </c>
      <c r="AG26" s="619">
        <f t="shared" si="4"/>
        <v>1359</v>
      </c>
      <c r="AH26" s="619">
        <f t="shared" si="5"/>
        <v>1360</v>
      </c>
      <c r="AI26" s="619"/>
      <c r="AJ26" s="619" t="str">
        <f t="shared" si="6"/>
        <v>00/01/00</v>
      </c>
      <c r="AK26" s="619" t="str">
        <f t="shared" si="7"/>
        <v>01/04/13</v>
      </c>
      <c r="AL26" s="619">
        <f t="shared" si="2"/>
        <v>0</v>
      </c>
      <c r="AM26" s="619">
        <v>1</v>
      </c>
      <c r="AN26" s="619" t="str">
        <f t="shared" si="8"/>
        <v>Yes</v>
      </c>
      <c r="AO26" s="627" t="s">
        <v>256</v>
      </c>
      <c r="AP26" s="628"/>
      <c r="AQ26" s="628"/>
      <c r="AR26" s="628"/>
      <c r="AS26" s="628"/>
      <c r="AT26" s="629"/>
      <c r="AU26" s="629"/>
      <c r="AV26" s="629"/>
      <c r="AW26" s="617"/>
      <c r="AX26" s="625"/>
      <c r="AY26" s="617"/>
      <c r="AZ26" s="617"/>
      <c r="BA26" s="617"/>
      <c r="BB26" s="619"/>
      <c r="BC26" s="619"/>
      <c r="BD26" s="619"/>
      <c r="BE26" s="619"/>
      <c r="BF26" s="619"/>
      <c r="BG26" s="619"/>
      <c r="BH26" s="659"/>
      <c r="BI26" s="619"/>
      <c r="BJ26" s="619"/>
    </row>
    <row r="27" spans="1:62" s="161" customFormat="1" ht="18" customHeight="1">
      <c r="A27" s="177"/>
      <c r="B27" s="275">
        <v>14</v>
      </c>
      <c r="C27" s="290" t="s">
        <v>215</v>
      </c>
      <c r="D27" s="291"/>
      <c r="E27" s="284"/>
      <c r="F27" s="284"/>
      <c r="G27" s="284"/>
      <c r="H27" s="284"/>
      <c r="I27" s="284"/>
      <c r="J27" s="284"/>
      <c r="K27" s="284"/>
      <c r="L27" s="284"/>
      <c r="M27" s="284"/>
      <c r="N27" s="298"/>
      <c r="O27" s="298"/>
      <c r="P27" s="298"/>
      <c r="Q27" s="298"/>
      <c r="R27" s="284"/>
      <c r="S27" s="284"/>
      <c r="T27" s="284"/>
      <c r="U27" s="284"/>
      <c r="V27" s="277"/>
      <c r="W27" s="296"/>
      <c r="X27" s="297"/>
      <c r="Y27" s="616"/>
      <c r="Z27" s="616"/>
      <c r="AA27" s="619"/>
      <c r="AB27" s="619"/>
      <c r="AC27" s="619"/>
      <c r="AD27" s="619"/>
      <c r="AE27" s="635">
        <f t="shared" si="1"/>
        <v>0</v>
      </c>
      <c r="AF27" s="635">
        <f t="shared" si="3"/>
        <v>41365</v>
      </c>
      <c r="AG27" s="619">
        <f t="shared" si="4"/>
        <v>1359</v>
      </c>
      <c r="AH27" s="619">
        <f t="shared" si="5"/>
        <v>1360</v>
      </c>
      <c r="AI27" s="619"/>
      <c r="AJ27" s="619" t="str">
        <f t="shared" si="6"/>
        <v>00/01/00</v>
      </c>
      <c r="AK27" s="619" t="str">
        <f t="shared" si="7"/>
        <v>01/04/13</v>
      </c>
      <c r="AL27" s="619">
        <f t="shared" si="2"/>
        <v>0</v>
      </c>
      <c r="AM27" s="619">
        <v>1</v>
      </c>
      <c r="AN27" s="619" t="str">
        <f t="shared" si="8"/>
        <v>Yes</v>
      </c>
      <c r="AO27" s="617"/>
      <c r="AP27" s="617"/>
      <c r="AQ27" s="617"/>
      <c r="AR27" s="617"/>
      <c r="AS27" s="617"/>
      <c r="AT27" s="626"/>
      <c r="AU27" s="626"/>
      <c r="AV27" s="626"/>
      <c r="AW27" s="617"/>
      <c r="AX27" s="625"/>
      <c r="AY27" s="617"/>
      <c r="AZ27" s="617"/>
      <c r="BA27" s="617"/>
      <c r="BB27" s="619"/>
      <c r="BC27" s="619"/>
      <c r="BD27" s="619"/>
      <c r="BE27" s="619"/>
      <c r="BF27" s="619"/>
      <c r="BG27" s="619"/>
      <c r="BH27" s="659"/>
      <c r="BI27" s="619"/>
      <c r="BJ27" s="619"/>
    </row>
    <row r="28" spans="1:62" s="161" customFormat="1" ht="18" customHeight="1">
      <c r="A28" s="177"/>
      <c r="B28" s="275">
        <v>15</v>
      </c>
      <c r="C28" s="290" t="s">
        <v>215</v>
      </c>
      <c r="D28" s="291"/>
      <c r="E28" s="284"/>
      <c r="F28" s="284"/>
      <c r="G28" s="284"/>
      <c r="H28" s="284"/>
      <c r="I28" s="284"/>
      <c r="J28" s="284"/>
      <c r="K28" s="284"/>
      <c r="L28" s="284"/>
      <c r="M28" s="284"/>
      <c r="N28" s="298"/>
      <c r="O28" s="298"/>
      <c r="P28" s="298"/>
      <c r="Q28" s="298"/>
      <c r="R28" s="284"/>
      <c r="S28" s="284"/>
      <c r="T28" s="284"/>
      <c r="U28" s="284"/>
      <c r="V28" s="277"/>
      <c r="W28" s="296"/>
      <c r="X28" s="297"/>
      <c r="Y28" s="616"/>
      <c r="Z28" s="616"/>
      <c r="AA28" s="619"/>
      <c r="AB28" s="619"/>
      <c r="AC28" s="619"/>
      <c r="AD28" s="619"/>
      <c r="AE28" s="635">
        <f t="shared" si="1"/>
        <v>0</v>
      </c>
      <c r="AF28" s="635">
        <f t="shared" si="3"/>
        <v>41365</v>
      </c>
      <c r="AG28" s="619">
        <f t="shared" si="4"/>
        <v>1359</v>
      </c>
      <c r="AH28" s="619">
        <f t="shared" si="5"/>
        <v>1360</v>
      </c>
      <c r="AI28" s="619"/>
      <c r="AJ28" s="619" t="str">
        <f t="shared" si="6"/>
        <v>00/01/00</v>
      </c>
      <c r="AK28" s="619" t="str">
        <f t="shared" si="7"/>
        <v>01/04/13</v>
      </c>
      <c r="AL28" s="619">
        <f t="shared" si="2"/>
        <v>0</v>
      </c>
      <c r="AM28" s="619">
        <v>1</v>
      </c>
      <c r="AN28" s="619" t="str">
        <f t="shared" si="8"/>
        <v>Yes</v>
      </c>
      <c r="AO28" s="630">
        <f>VALUE(IF(LEN($AO$24)&gt;6,MID($AO$24,LEN($AO$24)-6,1),0))</f>
        <v>0</v>
      </c>
      <c r="AP28" s="630">
        <f>VALUE(AO28)</f>
        <v>0</v>
      </c>
      <c r="AQ28" s="631" t="s">
        <v>259</v>
      </c>
      <c r="AR28" s="631" t="str">
        <f>IF(AP28=1,VLOOKUP(AP28*10+AP29,$AX$3:$BA$23,2),VLOOKUP(AP28,$AX$3:$BA$23,3))</f>
        <v>Zero</v>
      </c>
      <c r="AS28" s="631" t="str">
        <f>IF(AP29=0,IF(AP28&gt;0,AR28&amp;" Lakhs"," "),IF(AP28&gt;0,AR28," "))</f>
        <v xml:space="preserve"> </v>
      </c>
      <c r="AT28" s="632"/>
      <c r="AU28" s="632"/>
      <c r="AV28" s="632"/>
      <c r="AW28" s="617"/>
      <c r="AX28" s="625"/>
      <c r="AY28" s="617"/>
      <c r="AZ28" s="617"/>
      <c r="BA28" s="617"/>
      <c r="BB28" s="619"/>
      <c r="BC28" s="619"/>
      <c r="BD28" s="619"/>
      <c r="BE28" s="619"/>
      <c r="BF28" s="619"/>
      <c r="BG28" s="619"/>
      <c r="BH28" s="659"/>
      <c r="BI28" s="619"/>
      <c r="BJ28" s="619"/>
    </row>
    <row r="29" spans="1:62" s="161" customFormat="1" ht="18" customHeight="1">
      <c r="A29" s="177"/>
      <c r="B29" s="275">
        <v>16</v>
      </c>
      <c r="C29" s="290" t="s">
        <v>215</v>
      </c>
      <c r="D29" s="291"/>
      <c r="E29" s="284"/>
      <c r="F29" s="284"/>
      <c r="G29" s="284"/>
      <c r="H29" s="284"/>
      <c r="I29" s="284"/>
      <c r="J29" s="284"/>
      <c r="K29" s="284"/>
      <c r="L29" s="284"/>
      <c r="M29" s="284"/>
      <c r="N29" s="298"/>
      <c r="O29" s="298"/>
      <c r="P29" s="298"/>
      <c r="Q29" s="298"/>
      <c r="R29" s="284"/>
      <c r="S29" s="284"/>
      <c r="T29" s="284"/>
      <c r="U29" s="284"/>
      <c r="V29" s="277"/>
      <c r="W29" s="296"/>
      <c r="X29" s="297"/>
      <c r="Y29" s="616"/>
      <c r="Z29" s="616"/>
      <c r="AA29" s="619"/>
      <c r="AB29" s="619"/>
      <c r="AC29" s="619"/>
      <c r="AD29" s="619"/>
      <c r="AE29" s="635">
        <f t="shared" si="1"/>
        <v>0</v>
      </c>
      <c r="AF29" s="635">
        <f t="shared" si="3"/>
        <v>41365</v>
      </c>
      <c r="AG29" s="619">
        <f t="shared" si="4"/>
        <v>1359</v>
      </c>
      <c r="AH29" s="619">
        <f t="shared" si="5"/>
        <v>1360</v>
      </c>
      <c r="AI29" s="619"/>
      <c r="AJ29" s="619" t="str">
        <f t="shared" si="6"/>
        <v>00/01/00</v>
      </c>
      <c r="AK29" s="619" t="str">
        <f t="shared" si="7"/>
        <v>01/04/13</v>
      </c>
      <c r="AL29" s="619">
        <f t="shared" si="2"/>
        <v>0</v>
      </c>
      <c r="AM29" s="619">
        <v>1</v>
      </c>
      <c r="AN29" s="619" t="str">
        <f t="shared" si="8"/>
        <v>Yes</v>
      </c>
      <c r="AO29" s="630">
        <f>IF(LEN($AO$24)&gt;5,MID($AO$24,LEN($AO$24)-5,1),0)</f>
        <v>0</v>
      </c>
      <c r="AP29" s="630">
        <f t="shared" ref="AP29:AP34" si="9">VALUE(AO29)</f>
        <v>0</v>
      </c>
      <c r="AQ29" s="631" t="s">
        <v>261</v>
      </c>
      <c r="AR29" s="631" t="str">
        <f>IF(AP28=1,AQ29,VLOOKUP(AP29,$AX$3:$AZ$23,2)&amp;"  "&amp;AQ29)</f>
        <v>Zero  Lakhs</v>
      </c>
      <c r="AS29" s="631" t="str">
        <f>IF(AP29&gt;0,AR29,"")</f>
        <v/>
      </c>
      <c r="AT29" s="632"/>
      <c r="AU29" s="632"/>
      <c r="AV29" s="632"/>
      <c r="AW29" s="617"/>
      <c r="AX29" s="625"/>
      <c r="AY29" s="617"/>
      <c r="AZ29" s="617"/>
      <c r="BA29" s="617"/>
      <c r="BB29" s="619"/>
      <c r="BC29" s="619"/>
      <c r="BD29" s="619"/>
      <c r="BE29" s="619"/>
      <c r="BF29" s="619"/>
      <c r="BG29" s="619"/>
      <c r="BH29" s="659"/>
      <c r="BI29" s="619"/>
      <c r="BJ29" s="619"/>
    </row>
    <row r="30" spans="1:62" s="161" customFormat="1" ht="18" customHeight="1">
      <c r="A30" s="177"/>
      <c r="B30" s="275">
        <v>17</v>
      </c>
      <c r="C30" s="290" t="s">
        <v>215</v>
      </c>
      <c r="D30" s="291"/>
      <c r="E30" s="284"/>
      <c r="F30" s="284"/>
      <c r="G30" s="284"/>
      <c r="H30" s="284"/>
      <c r="I30" s="284"/>
      <c r="J30" s="284"/>
      <c r="K30" s="284"/>
      <c r="L30" s="284"/>
      <c r="M30" s="284"/>
      <c r="N30" s="298"/>
      <c r="O30" s="298"/>
      <c r="P30" s="298"/>
      <c r="Q30" s="298"/>
      <c r="R30" s="284"/>
      <c r="S30" s="284"/>
      <c r="T30" s="284"/>
      <c r="U30" s="284"/>
      <c r="V30" s="277"/>
      <c r="W30" s="296"/>
      <c r="X30" s="297"/>
      <c r="Y30" s="616"/>
      <c r="Z30" s="616"/>
      <c r="AA30" s="619"/>
      <c r="AB30" s="619"/>
      <c r="AC30" s="619"/>
      <c r="AD30" s="619"/>
      <c r="AE30" s="635">
        <f t="shared" si="1"/>
        <v>0</v>
      </c>
      <c r="AF30" s="635">
        <f t="shared" si="3"/>
        <v>41365</v>
      </c>
      <c r="AG30" s="619">
        <f t="shared" si="4"/>
        <v>1359</v>
      </c>
      <c r="AH30" s="619">
        <f t="shared" si="5"/>
        <v>1360</v>
      </c>
      <c r="AI30" s="619"/>
      <c r="AJ30" s="619" t="str">
        <f t="shared" si="6"/>
        <v>00/01/00</v>
      </c>
      <c r="AK30" s="619" t="str">
        <f t="shared" si="7"/>
        <v>01/04/13</v>
      </c>
      <c r="AL30" s="619">
        <f t="shared" si="2"/>
        <v>0</v>
      </c>
      <c r="AM30" s="619">
        <v>1</v>
      </c>
      <c r="AN30" s="619" t="str">
        <f t="shared" si="8"/>
        <v>Yes</v>
      </c>
      <c r="AO30" s="630">
        <f>IF(LEN($AO$24)&gt;4,MID($AO$24,LEN($AO$24)-4,1),0)</f>
        <v>0</v>
      </c>
      <c r="AP30" s="630">
        <f t="shared" si="9"/>
        <v>0</v>
      </c>
      <c r="AQ30" s="631" t="s">
        <v>263</v>
      </c>
      <c r="AR30" s="631" t="str">
        <f>IF(AP30=1,VLOOKUP(AP30*10+AP31,$AX$3:$BA$23,2),VLOOKUP(AP30,$AX$3:$BA$23,3))</f>
        <v>Zero</v>
      </c>
      <c r="AS30" s="631" t="str">
        <f>IF(AP31=0,IF(AP30&gt;0,AR30&amp;" Thousands"," "),IF(AP30&gt;0,AR30," "))</f>
        <v xml:space="preserve"> </v>
      </c>
      <c r="AT30" s="632"/>
      <c r="AU30" s="632"/>
      <c r="AV30" s="632"/>
      <c r="AW30" s="617"/>
      <c r="AX30" s="625"/>
      <c r="AY30" s="617"/>
      <c r="AZ30" s="617"/>
      <c r="BA30" s="617"/>
      <c r="BB30" s="619"/>
      <c r="BC30" s="619"/>
      <c r="BD30" s="619"/>
      <c r="BE30" s="619"/>
      <c r="BF30" s="619"/>
      <c r="BG30" s="619"/>
      <c r="BH30" s="659"/>
      <c r="BI30" s="619"/>
      <c r="BJ30" s="619"/>
    </row>
    <row r="31" spans="1:62" s="161" customFormat="1" ht="18" customHeight="1">
      <c r="A31" s="177"/>
      <c r="B31" s="275">
        <v>18</v>
      </c>
      <c r="C31" s="290" t="s">
        <v>215</v>
      </c>
      <c r="D31" s="291"/>
      <c r="E31" s="284"/>
      <c r="F31" s="284"/>
      <c r="G31" s="284"/>
      <c r="H31" s="284"/>
      <c r="I31" s="284"/>
      <c r="J31" s="284"/>
      <c r="K31" s="284"/>
      <c r="L31" s="284"/>
      <c r="M31" s="284"/>
      <c r="N31" s="298"/>
      <c r="O31" s="298"/>
      <c r="P31" s="298"/>
      <c r="Q31" s="298"/>
      <c r="R31" s="284"/>
      <c r="S31" s="284"/>
      <c r="T31" s="284"/>
      <c r="U31" s="284"/>
      <c r="V31" s="277"/>
      <c r="W31" s="296"/>
      <c r="X31" s="297"/>
      <c r="Y31" s="616"/>
      <c r="Z31" s="616"/>
      <c r="AA31" s="619"/>
      <c r="AB31" s="619"/>
      <c r="AC31" s="619"/>
      <c r="AD31" s="619"/>
      <c r="AE31" s="635">
        <f t="shared" si="1"/>
        <v>0</v>
      </c>
      <c r="AF31" s="635">
        <f t="shared" si="3"/>
        <v>41365</v>
      </c>
      <c r="AG31" s="619">
        <f t="shared" si="4"/>
        <v>1359</v>
      </c>
      <c r="AH31" s="619">
        <f t="shared" si="5"/>
        <v>1360</v>
      </c>
      <c r="AI31" s="619"/>
      <c r="AJ31" s="619" t="str">
        <f t="shared" si="6"/>
        <v>00/01/00</v>
      </c>
      <c r="AK31" s="619" t="str">
        <f t="shared" si="7"/>
        <v>01/04/13</v>
      </c>
      <c r="AL31" s="619">
        <f t="shared" si="2"/>
        <v>0</v>
      </c>
      <c r="AM31" s="619">
        <v>1</v>
      </c>
      <c r="AN31" s="619" t="str">
        <f t="shared" si="8"/>
        <v>Yes</v>
      </c>
      <c r="AO31" s="630" t="str">
        <f>IF(LEN($AO$24)&gt;3,MID($AO$24,LEN($AO$24)-3,1),0)</f>
        <v>6</v>
      </c>
      <c r="AP31" s="630">
        <f t="shared" si="9"/>
        <v>6</v>
      </c>
      <c r="AQ31" s="631" t="s">
        <v>265</v>
      </c>
      <c r="AR31" s="631" t="str">
        <f>IF(AP30=1,AQ31,VLOOKUP(AP31,$AX$3:$AZ$23,2)&amp;"  "&amp;AQ31)</f>
        <v>Six  Thousand</v>
      </c>
      <c r="AS31" s="631" t="str">
        <f>IF(AP31&gt;0,AR31,"")</f>
        <v>Six  Thousand</v>
      </c>
      <c r="AT31" s="632"/>
      <c r="AU31" s="632"/>
      <c r="AV31" s="632"/>
      <c r="AW31" s="617"/>
      <c r="AX31" s="625"/>
      <c r="AY31" s="617"/>
      <c r="AZ31" s="617"/>
      <c r="BA31" s="617"/>
      <c r="BB31" s="619"/>
      <c r="BC31" s="619"/>
      <c r="BD31" s="619"/>
      <c r="BE31" s="619"/>
      <c r="BF31" s="619"/>
      <c r="BG31" s="619"/>
      <c r="BH31" s="659"/>
      <c r="BI31" s="619"/>
      <c r="BJ31" s="619"/>
    </row>
    <row r="32" spans="1:62" s="161" customFormat="1" ht="18" customHeight="1">
      <c r="A32" s="177"/>
      <c r="B32" s="275">
        <v>19</v>
      </c>
      <c r="C32" s="290" t="s">
        <v>215</v>
      </c>
      <c r="D32" s="291"/>
      <c r="E32" s="284"/>
      <c r="F32" s="284"/>
      <c r="G32" s="284"/>
      <c r="H32" s="284"/>
      <c r="I32" s="284"/>
      <c r="J32" s="284"/>
      <c r="K32" s="284"/>
      <c r="L32" s="284"/>
      <c r="M32" s="284"/>
      <c r="N32" s="298"/>
      <c r="O32" s="298"/>
      <c r="P32" s="298"/>
      <c r="Q32" s="298"/>
      <c r="R32" s="284"/>
      <c r="S32" s="284"/>
      <c r="T32" s="284"/>
      <c r="U32" s="284"/>
      <c r="V32" s="277"/>
      <c r="W32" s="296"/>
      <c r="X32" s="297"/>
      <c r="Y32" s="616"/>
      <c r="Z32" s="616"/>
      <c r="AA32" s="619"/>
      <c r="AB32" s="619"/>
      <c r="AC32" s="619"/>
      <c r="AD32" s="619"/>
      <c r="AE32" s="635">
        <f t="shared" si="1"/>
        <v>0</v>
      </c>
      <c r="AF32" s="635">
        <f t="shared" si="3"/>
        <v>41365</v>
      </c>
      <c r="AG32" s="619">
        <f t="shared" si="4"/>
        <v>1359</v>
      </c>
      <c r="AH32" s="619">
        <f t="shared" si="5"/>
        <v>1360</v>
      </c>
      <c r="AI32" s="619"/>
      <c r="AJ32" s="619" t="str">
        <f t="shared" si="6"/>
        <v>00/01/00</v>
      </c>
      <c r="AK32" s="619" t="str">
        <f t="shared" si="7"/>
        <v>01/04/13</v>
      </c>
      <c r="AL32" s="619">
        <f t="shared" si="2"/>
        <v>0</v>
      </c>
      <c r="AM32" s="619">
        <v>1</v>
      </c>
      <c r="AN32" s="619" t="str">
        <f t="shared" si="8"/>
        <v>Yes</v>
      </c>
      <c r="AO32" s="630" t="str">
        <f>IF(LEN($AO$24)&gt;2,MID($AO$24,LEN($AO$24)-2,1),0)</f>
        <v>0</v>
      </c>
      <c r="AP32" s="630">
        <f t="shared" si="9"/>
        <v>0</v>
      </c>
      <c r="AQ32" s="631" t="s">
        <v>267</v>
      </c>
      <c r="AR32" s="631" t="str">
        <f>VLOOKUP(AP32,$AX$3:$AZ$23,2) &amp; "  " &amp;AQ32</f>
        <v>Zero  Hundred</v>
      </c>
      <c r="AS32" s="631" t="str">
        <f>IF(AP32&gt;0,AR32,"")</f>
        <v/>
      </c>
      <c r="AT32" s="632"/>
      <c r="AU32" s="632"/>
      <c r="AV32" s="632"/>
      <c r="AW32" s="617"/>
      <c r="AX32" s="625"/>
      <c r="AY32" s="617"/>
      <c r="AZ32" s="617"/>
      <c r="BA32" s="617"/>
      <c r="BB32" s="619"/>
      <c r="BC32" s="619"/>
      <c r="BD32" s="619"/>
      <c r="BE32" s="619"/>
      <c r="BF32" s="619"/>
      <c r="BG32" s="619"/>
      <c r="BH32" s="659"/>
      <c r="BI32" s="619"/>
      <c r="BJ32" s="619"/>
    </row>
    <row r="33" spans="1:62" s="161" customFormat="1" ht="18" customHeight="1">
      <c r="A33" s="177"/>
      <c r="B33" s="278">
        <v>20</v>
      </c>
      <c r="C33" s="292" t="s">
        <v>215</v>
      </c>
      <c r="D33" s="293"/>
      <c r="E33" s="285"/>
      <c r="F33" s="285"/>
      <c r="G33" s="285"/>
      <c r="H33" s="285"/>
      <c r="I33" s="285"/>
      <c r="J33" s="285"/>
      <c r="K33" s="285"/>
      <c r="L33" s="285"/>
      <c r="M33" s="285"/>
      <c r="N33" s="367"/>
      <c r="O33" s="367"/>
      <c r="P33" s="367"/>
      <c r="Q33" s="367"/>
      <c r="R33" s="285"/>
      <c r="S33" s="285"/>
      <c r="T33" s="285"/>
      <c r="U33" s="285"/>
      <c r="V33" s="279"/>
      <c r="W33" s="335"/>
      <c r="X33" s="336"/>
      <c r="Y33" s="616"/>
      <c r="Z33" s="616"/>
      <c r="AA33" s="619"/>
      <c r="AB33" s="619"/>
      <c r="AC33" s="619"/>
      <c r="AD33" s="619"/>
      <c r="AE33" s="635">
        <f t="shared" si="1"/>
        <v>0</v>
      </c>
      <c r="AF33" s="635">
        <f t="shared" si="3"/>
        <v>41365</v>
      </c>
      <c r="AG33" s="619">
        <f t="shared" si="4"/>
        <v>1359</v>
      </c>
      <c r="AH33" s="619">
        <f t="shared" si="5"/>
        <v>1360</v>
      </c>
      <c r="AI33" s="619"/>
      <c r="AJ33" s="619" t="str">
        <f t="shared" si="6"/>
        <v>00/01/00</v>
      </c>
      <c r="AK33" s="619" t="str">
        <f t="shared" si="7"/>
        <v>01/04/13</v>
      </c>
      <c r="AL33" s="619">
        <f t="shared" si="2"/>
        <v>0</v>
      </c>
      <c r="AM33" s="619">
        <v>1</v>
      </c>
      <c r="AN33" s="619" t="str">
        <f>VLOOKUP(AM33,$AB$17:$AC$18,2,TRUE)</f>
        <v>Yes</v>
      </c>
      <c r="AO33" s="630" t="str">
        <f>IF(LEN($AO$24)&gt;1,MID($AO$24,LEN($AO$24)-1,1),0)</f>
        <v>7</v>
      </c>
      <c r="AP33" s="630">
        <f t="shared" si="9"/>
        <v>7</v>
      </c>
      <c r="AQ33" s="631" t="s">
        <v>269</v>
      </c>
      <c r="AR33" s="631" t="str">
        <f>IF(AP33=1,VLOOKUP(AP33*10+AP34,$AX$3:$BA$23,2),VLOOKUP(AP33,$AX$3:$BA$23,3))</f>
        <v>Seventy</v>
      </c>
      <c r="AS33" s="631" t="str">
        <f>IF(AP33&gt;0,AR33,"")</f>
        <v>Seventy</v>
      </c>
      <c r="AT33" s="632"/>
      <c r="AU33" s="632"/>
      <c r="AV33" s="632"/>
      <c r="AW33" s="617"/>
      <c r="AX33" s="625"/>
      <c r="AY33" s="617"/>
      <c r="AZ33" s="617"/>
      <c r="BA33" s="617"/>
      <c r="BB33" s="619"/>
      <c r="BC33" s="619"/>
      <c r="BD33" s="619"/>
      <c r="BE33" s="619"/>
      <c r="BF33" s="619"/>
      <c r="BG33" s="619"/>
      <c r="BH33" s="659"/>
      <c r="BI33" s="619"/>
      <c r="BJ33" s="619"/>
    </row>
    <row r="34" spans="1:62" s="161" customFormat="1" ht="18" customHeight="1">
      <c r="A34" s="177"/>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177"/>
      <c r="Z34" s="177"/>
      <c r="AA34" s="619"/>
      <c r="AB34" s="619"/>
      <c r="AC34" s="619"/>
      <c r="AD34" s="619"/>
      <c r="AE34" s="619"/>
      <c r="AF34" s="619"/>
      <c r="AG34" s="619"/>
      <c r="AH34" s="619"/>
      <c r="AI34" s="619"/>
      <c r="AJ34" s="619"/>
      <c r="AK34" s="619"/>
      <c r="AL34" s="619">
        <f>SUM(AL14:AL33)</f>
        <v>9501</v>
      </c>
      <c r="AM34" s="619"/>
      <c r="AN34" s="619"/>
      <c r="AO34" s="630" t="str">
        <f>IF(LEN($AO$24)&gt;=1,MID($AO$24,LEN($AO$24),1),0)</f>
        <v>0</v>
      </c>
      <c r="AP34" s="630">
        <f t="shared" si="9"/>
        <v>0</v>
      </c>
      <c r="AQ34" s="631" t="s">
        <v>271</v>
      </c>
      <c r="AR34" s="631" t="str">
        <f>IF(AP33=1," ",VLOOKUP(AP34,$AX$3:$AZ$23,2)&amp;"  ")</f>
        <v xml:space="preserve">Zero  </v>
      </c>
      <c r="AS34" s="631" t="str">
        <f>IF(AP34&gt;0,AR34,"")</f>
        <v/>
      </c>
      <c r="AT34" s="632"/>
      <c r="AU34" s="632"/>
      <c r="AV34" s="632"/>
      <c r="AW34" s="617"/>
      <c r="AX34" s="625"/>
      <c r="AY34" s="617"/>
      <c r="AZ34" s="619"/>
      <c r="BA34" s="619"/>
      <c r="BB34" s="619"/>
      <c r="BC34" s="619"/>
      <c r="BD34" s="619"/>
      <c r="BE34" s="619"/>
      <c r="BF34" s="619"/>
      <c r="BG34" s="619"/>
      <c r="BH34" s="659"/>
      <c r="BI34" s="619"/>
      <c r="BJ34" s="619"/>
    </row>
    <row r="35" spans="1:62" s="161" customFormat="1" ht="18" customHeight="1">
      <c r="A35" s="270"/>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619"/>
      <c r="AB35" s="619"/>
      <c r="AC35" s="619"/>
      <c r="AD35" s="619"/>
      <c r="AE35" s="619"/>
      <c r="AF35" s="619"/>
      <c r="AG35" s="619"/>
      <c r="AH35" s="619"/>
      <c r="AI35" s="619"/>
      <c r="AJ35" s="619"/>
      <c r="AK35" s="619"/>
      <c r="AL35" s="619"/>
      <c r="AM35" s="619"/>
      <c r="AN35" s="619"/>
      <c r="AO35" s="647" t="str">
        <f>AS28 &amp; "  " &amp; AS29&amp; "  " &amp; AS30 &amp; " " &amp; AS31&amp; " " &amp;AS32&amp; " " &amp;AS33 &amp; " " &amp;AS34</f>
        <v xml:space="preserve">       Six  Thousand  Seventy </v>
      </c>
      <c r="AP35" s="648"/>
      <c r="AQ35" s="648"/>
      <c r="AR35" s="648"/>
      <c r="AS35" s="649"/>
      <c r="AT35" s="639"/>
      <c r="AU35" s="639"/>
      <c r="AV35" s="639"/>
      <c r="AW35" s="650"/>
      <c r="AX35" s="625"/>
      <c r="AY35" s="617"/>
      <c r="AZ35" s="619"/>
      <c r="BA35" s="619"/>
      <c r="BB35" s="619"/>
      <c r="BC35" s="619"/>
      <c r="BD35" s="619"/>
      <c r="BE35" s="619"/>
      <c r="BF35" s="619"/>
      <c r="BG35" s="619"/>
      <c r="BH35" s="660"/>
      <c r="BI35" s="619"/>
      <c r="BJ35" s="619"/>
    </row>
    <row r="36" spans="1:62" s="161" customFormat="1" ht="18" customHeight="1">
      <c r="A36" s="283" t="s">
        <v>328</v>
      </c>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619"/>
      <c r="AB36" s="619"/>
      <c r="AC36" s="619"/>
      <c r="AD36" s="619"/>
      <c r="AE36" s="619"/>
      <c r="AF36" s="619"/>
      <c r="AG36" s="619"/>
      <c r="AH36" s="619"/>
      <c r="AI36" s="619"/>
      <c r="AJ36" s="619"/>
      <c r="AK36" s="619"/>
      <c r="AL36" s="619"/>
      <c r="AM36" s="619"/>
      <c r="AN36" s="619"/>
      <c r="AO36" s="617"/>
      <c r="AP36" s="617"/>
      <c r="AQ36" s="617"/>
      <c r="AR36" s="617"/>
      <c r="AS36" s="617"/>
      <c r="AT36" s="626"/>
      <c r="AU36" s="626"/>
      <c r="AV36" s="626"/>
      <c r="AW36" s="617"/>
      <c r="AX36" s="625"/>
      <c r="AY36" s="641"/>
      <c r="AZ36" s="619"/>
      <c r="BA36" s="619"/>
      <c r="BB36" s="619"/>
      <c r="BC36" s="619"/>
      <c r="BD36" s="619"/>
      <c r="BE36" s="619"/>
      <c r="BF36" s="619"/>
      <c r="BG36" s="619"/>
      <c r="BH36" s="660"/>
      <c r="BI36" s="619"/>
      <c r="BJ36" s="619"/>
    </row>
    <row r="37" spans="1:62" s="161" customFormat="1" ht="18" customHeight="1">
      <c r="A37" s="283" t="s">
        <v>377</v>
      </c>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619"/>
      <c r="AB37" s="619"/>
      <c r="AC37" s="619"/>
      <c r="AD37" s="619"/>
      <c r="AE37" s="619"/>
      <c r="AF37" s="619"/>
      <c r="AG37" s="619"/>
      <c r="AH37" s="619"/>
      <c r="AI37" s="619"/>
      <c r="AJ37" s="619"/>
      <c r="AK37" s="619"/>
      <c r="AL37" s="619"/>
      <c r="AM37" s="619"/>
      <c r="AN37" s="619"/>
      <c r="AO37" s="617"/>
      <c r="AP37" s="617"/>
      <c r="AQ37" s="617"/>
      <c r="AR37" s="617"/>
      <c r="AS37" s="617"/>
      <c r="AT37" s="626"/>
      <c r="AU37" s="626"/>
      <c r="AV37" s="626"/>
      <c r="AW37" s="617"/>
      <c r="AX37" s="625"/>
      <c r="AY37" s="641"/>
      <c r="AZ37" s="619"/>
      <c r="BA37" s="619"/>
      <c r="BB37" s="619"/>
      <c r="BC37" s="619"/>
      <c r="BD37" s="619"/>
      <c r="BE37" s="619"/>
      <c r="BF37" s="619"/>
      <c r="BG37" s="619"/>
      <c r="BH37" s="660"/>
      <c r="BI37" s="619"/>
      <c r="BJ37" s="619"/>
    </row>
    <row r="38" spans="1:62" s="161" customFormat="1" ht="18" customHeight="1">
      <c r="A38" s="283" t="s">
        <v>379</v>
      </c>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619"/>
      <c r="AB38" s="619"/>
      <c r="AC38" s="619"/>
      <c r="AD38" s="619"/>
      <c r="AE38" s="619"/>
      <c r="AF38" s="619"/>
      <c r="AG38" s="619"/>
      <c r="AH38" s="619"/>
      <c r="AI38" s="619"/>
      <c r="AJ38" s="619"/>
      <c r="AK38" s="619"/>
      <c r="AL38" s="619"/>
      <c r="AM38" s="619"/>
      <c r="AN38" s="619"/>
      <c r="AO38" s="617"/>
      <c r="AP38" s="617"/>
      <c r="AQ38" s="617"/>
      <c r="AR38" s="631"/>
      <c r="AS38" s="617"/>
      <c r="AT38" s="626"/>
      <c r="AU38" s="626"/>
      <c r="AV38" s="626"/>
      <c r="AW38" s="617"/>
      <c r="AX38" s="625"/>
      <c r="AY38" s="641"/>
      <c r="AZ38" s="619"/>
      <c r="BA38" s="619"/>
      <c r="BB38" s="619"/>
      <c r="BC38" s="619"/>
      <c r="BD38" s="619"/>
      <c r="BE38" s="619"/>
      <c r="BF38" s="619"/>
      <c r="BG38" s="619"/>
      <c r="BH38" s="660"/>
      <c r="BI38" s="619"/>
      <c r="BJ38" s="619"/>
    </row>
    <row r="39" spans="1:62" s="161" customFormat="1" ht="18" customHeight="1">
      <c r="A39" s="343"/>
      <c r="B39" s="343"/>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270"/>
      <c r="AA39" s="619"/>
      <c r="AB39" s="619"/>
      <c r="AC39" s="619"/>
      <c r="AD39" s="619"/>
      <c r="AE39" s="619"/>
      <c r="AF39" s="619"/>
      <c r="AG39" s="619"/>
      <c r="AH39" s="619"/>
      <c r="AI39" s="619"/>
      <c r="AJ39" s="619"/>
      <c r="AK39" s="619"/>
      <c r="AL39" s="619"/>
      <c r="AM39" s="619"/>
      <c r="AN39" s="619"/>
      <c r="AO39" s="617"/>
      <c r="AP39" s="617"/>
      <c r="AQ39" s="617"/>
      <c r="AR39" s="617"/>
      <c r="AS39" s="617"/>
      <c r="AT39" s="626"/>
      <c r="AU39" s="626"/>
      <c r="AV39" s="626"/>
      <c r="AW39" s="617"/>
      <c r="AX39" s="625"/>
      <c r="AY39" s="644"/>
      <c r="AZ39" s="619"/>
      <c r="BA39" s="619"/>
      <c r="BB39" s="619"/>
      <c r="BC39" s="619"/>
      <c r="BD39" s="619"/>
      <c r="BE39" s="619"/>
      <c r="BF39" s="619"/>
      <c r="BG39" s="619"/>
      <c r="BH39" s="660"/>
      <c r="BI39" s="619"/>
      <c r="BJ39" s="619"/>
    </row>
    <row r="40" spans="1:62" s="161" customFormat="1" ht="18" customHeight="1">
      <c r="A40" s="343"/>
      <c r="B40" s="343"/>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270"/>
      <c r="AA40" s="619"/>
      <c r="AB40" s="619"/>
      <c r="AC40" s="619"/>
      <c r="AD40" s="619"/>
      <c r="AE40" s="635"/>
      <c r="AF40" s="635"/>
      <c r="AG40" s="619"/>
      <c r="AH40" s="619"/>
      <c r="AI40" s="619"/>
      <c r="AJ40" s="619"/>
      <c r="AK40" s="619"/>
      <c r="AL40" s="619"/>
      <c r="AM40" s="619"/>
      <c r="AN40" s="619"/>
      <c r="AO40" s="651">
        <f>CPS!H14</f>
        <v>951</v>
      </c>
      <c r="AP40" s="652" t="str">
        <f>AO50</f>
        <v xml:space="preserve">        Nine  Hundred Fifty One  </v>
      </c>
      <c r="AQ40" s="653"/>
      <c r="AR40" s="653"/>
      <c r="AS40" s="653"/>
      <c r="AT40" s="654"/>
      <c r="AU40" s="654"/>
      <c r="AV40" s="654"/>
      <c r="AW40" s="654"/>
      <c r="AX40" s="625"/>
      <c r="AY40" s="641"/>
      <c r="AZ40" s="619"/>
      <c r="BA40" s="619"/>
      <c r="BB40" s="619"/>
      <c r="BC40" s="619"/>
      <c r="BD40" s="619"/>
      <c r="BE40" s="619"/>
      <c r="BF40" s="619"/>
      <c r="BG40" s="619"/>
      <c r="BH40" s="660"/>
      <c r="BI40" s="619"/>
      <c r="BJ40" s="619"/>
    </row>
    <row r="41" spans="1:62" s="161" customFormat="1" ht="18" customHeight="1">
      <c r="A41"/>
      <c r="B41"/>
      <c r="C41"/>
      <c r="D41" s="152"/>
      <c r="E41"/>
      <c r="F41"/>
      <c r="G41"/>
      <c r="H41"/>
      <c r="I41"/>
      <c r="J41"/>
      <c r="K41"/>
      <c r="L41"/>
      <c r="M41"/>
      <c r="N41"/>
      <c r="O41"/>
      <c r="P41" s="152"/>
      <c r="Q41"/>
      <c r="R41"/>
      <c r="S41"/>
      <c r="T41" s="152"/>
      <c r="U41"/>
      <c r="V41"/>
      <c r="W41"/>
      <c r="X41"/>
      <c r="Y41"/>
      <c r="AA41" s="619"/>
      <c r="AB41" s="619"/>
      <c r="AC41" s="619"/>
      <c r="AD41" s="619"/>
      <c r="AE41" s="635"/>
      <c r="AF41" s="635"/>
      <c r="AG41" s="619"/>
      <c r="AH41" s="619"/>
      <c r="AI41" s="619"/>
      <c r="AJ41" s="619"/>
      <c r="AK41" s="619"/>
      <c r="AL41" s="619"/>
      <c r="AM41" s="619"/>
      <c r="AN41" s="619"/>
      <c r="AO41" s="627" t="s">
        <v>256</v>
      </c>
      <c r="AP41" s="628"/>
      <c r="AQ41" s="628"/>
      <c r="AR41" s="628"/>
      <c r="AS41" s="628"/>
      <c r="AT41" s="626"/>
      <c r="AU41" s="626"/>
      <c r="AV41" s="626"/>
      <c r="AW41" s="617"/>
      <c r="AX41" s="625"/>
      <c r="AY41" s="641"/>
      <c r="AZ41" s="619"/>
      <c r="BA41" s="619"/>
      <c r="BB41" s="619"/>
      <c r="BC41" s="619"/>
      <c r="BD41" s="619"/>
      <c r="BE41" s="619"/>
      <c r="BF41" s="619"/>
      <c r="BG41" s="619"/>
      <c r="BH41" s="619"/>
      <c r="BI41" s="619"/>
      <c r="BJ41" s="619"/>
    </row>
    <row r="42" spans="1:62" s="161" customFormat="1" ht="18" customHeight="1">
      <c r="A42"/>
      <c r="B42"/>
      <c r="C42"/>
      <c r="D42" s="152"/>
      <c r="E42"/>
      <c r="F42"/>
      <c r="G42"/>
      <c r="H42"/>
      <c r="I42"/>
      <c r="J42"/>
      <c r="K42"/>
      <c r="L42"/>
      <c r="M42"/>
      <c r="N42"/>
      <c r="O42"/>
      <c r="P42" s="152"/>
      <c r="Q42"/>
      <c r="R42"/>
      <c r="S42"/>
      <c r="T42" s="152"/>
      <c r="U42"/>
      <c r="V42"/>
      <c r="W42"/>
      <c r="X42"/>
      <c r="Y42"/>
      <c r="AA42" s="619"/>
      <c r="AB42" s="619"/>
      <c r="AC42" s="619"/>
      <c r="AD42" s="619"/>
      <c r="AE42" s="635"/>
      <c r="AF42" s="635"/>
      <c r="AG42" s="619"/>
      <c r="AH42" s="619"/>
      <c r="AI42" s="619"/>
      <c r="AJ42" s="619"/>
      <c r="AK42" s="619"/>
      <c r="AL42" s="619"/>
      <c r="AM42" s="619"/>
      <c r="AN42" s="619"/>
      <c r="AO42" s="617"/>
      <c r="AP42" s="617"/>
      <c r="AQ42" s="617"/>
      <c r="AR42" s="617"/>
      <c r="AS42" s="617"/>
      <c r="AT42" s="626"/>
      <c r="AU42" s="626"/>
      <c r="AV42" s="626"/>
      <c r="AW42" s="617"/>
      <c r="AX42" s="625"/>
      <c r="AY42" s="641"/>
      <c r="AZ42" s="619"/>
      <c r="BA42" s="619"/>
      <c r="BB42" s="619"/>
      <c r="BC42" s="619"/>
      <c r="BD42" s="619"/>
      <c r="BE42" s="619"/>
      <c r="BF42" s="619"/>
      <c r="BG42" s="619"/>
      <c r="BH42" s="619"/>
      <c r="BI42" s="619"/>
      <c r="BJ42" s="619"/>
    </row>
    <row r="43" spans="1:62" s="161" customFormat="1" ht="18" customHeight="1">
      <c r="A43"/>
      <c r="B43"/>
      <c r="C43"/>
      <c r="D43" s="152"/>
      <c r="E43"/>
      <c r="F43"/>
      <c r="G43"/>
      <c r="H43"/>
      <c r="I43"/>
      <c r="J43"/>
      <c r="K43"/>
      <c r="L43"/>
      <c r="M43"/>
      <c r="N43"/>
      <c r="O43"/>
      <c r="P43" s="152"/>
      <c r="Q43"/>
      <c r="R43"/>
      <c r="S43"/>
      <c r="T43" s="152"/>
      <c r="U43"/>
      <c r="V43"/>
      <c r="W43"/>
      <c r="X43"/>
      <c r="Y43"/>
      <c r="AA43" s="619"/>
      <c r="AB43" s="619"/>
      <c r="AC43" s="619"/>
      <c r="AD43" s="619"/>
      <c r="AE43" s="635"/>
      <c r="AF43" s="635"/>
      <c r="AG43" s="619"/>
      <c r="AH43" s="619"/>
      <c r="AI43" s="619"/>
      <c r="AJ43" s="619"/>
      <c r="AK43" s="619"/>
      <c r="AL43" s="619"/>
      <c r="AM43" s="619"/>
      <c r="AN43" s="619"/>
      <c r="AO43" s="630">
        <f>VALUE(IF(LEN($AO$40)&gt;6,MID($AO$40,LEN($AO$40)-6,1),0))</f>
        <v>0</v>
      </c>
      <c r="AP43" s="630">
        <f>VALUE(AO43)</f>
        <v>0</v>
      </c>
      <c r="AQ43" s="631" t="s">
        <v>259</v>
      </c>
      <c r="AR43" s="631" t="str">
        <f>IF(AP43=1,VLOOKUP(AP43*10+AP44,$AX$3:$BA$23,2),VLOOKUP(AP43,$AX$3:$BA$23,3))</f>
        <v>Zero</v>
      </c>
      <c r="AS43" s="631" t="str">
        <f>IF(AP44=0,IF(AP43&gt;0,AR43&amp;" Lakhs"," "),IF(AP43&gt;0,AR43," "))</f>
        <v xml:space="preserve"> </v>
      </c>
      <c r="AT43" s="646"/>
      <c r="AU43" s="646"/>
      <c r="AV43" s="646"/>
      <c r="AW43" s="646"/>
      <c r="AX43" s="625"/>
      <c r="AY43" s="641"/>
      <c r="AZ43" s="619"/>
      <c r="BA43" s="619"/>
      <c r="BB43" s="619"/>
      <c r="BC43" s="619"/>
      <c r="BD43" s="619"/>
      <c r="BE43" s="619"/>
      <c r="BF43" s="619"/>
      <c r="BG43" s="619"/>
      <c r="BH43" s="619"/>
      <c r="BI43" s="619"/>
      <c r="BJ43" s="619"/>
    </row>
    <row r="44" spans="1:62" s="161" customFormat="1" ht="18" customHeight="1">
      <c r="A44"/>
      <c r="B44"/>
      <c r="C44"/>
      <c r="D44" s="152"/>
      <c r="E44"/>
      <c r="F44"/>
      <c r="G44"/>
      <c r="H44"/>
      <c r="I44"/>
      <c r="J44"/>
      <c r="K44"/>
      <c r="L44"/>
      <c r="M44"/>
      <c r="N44"/>
      <c r="O44"/>
      <c r="P44" s="152"/>
      <c r="Q44"/>
      <c r="R44"/>
      <c r="S44"/>
      <c r="T44" s="152"/>
      <c r="U44"/>
      <c r="V44"/>
      <c r="W44"/>
      <c r="X44"/>
      <c r="Y44"/>
      <c r="AA44" s="619"/>
      <c r="AB44" s="619"/>
      <c r="AC44" s="619"/>
      <c r="AD44" s="619"/>
      <c r="AE44" s="635"/>
      <c r="AF44" s="635"/>
      <c r="AG44" s="619"/>
      <c r="AH44" s="619"/>
      <c r="AI44" s="619"/>
      <c r="AJ44" s="619"/>
      <c r="AK44" s="619"/>
      <c r="AL44" s="619"/>
      <c r="AM44" s="619"/>
      <c r="AN44" s="619"/>
      <c r="AO44" s="630">
        <f>IF(LEN($AO$40)&gt;5,MID($AO$40,LEN($AO$40)-5,1),0)</f>
        <v>0</v>
      </c>
      <c r="AP44" s="630">
        <f t="shared" ref="AP44:AP49" si="10">VALUE(AO44)</f>
        <v>0</v>
      </c>
      <c r="AQ44" s="631" t="s">
        <v>261</v>
      </c>
      <c r="AR44" s="631" t="str">
        <f>IF(AP43=1,AQ44,VLOOKUP(AP44,$AX$3:$AZ$23,2)&amp;"  "&amp;AQ44)</f>
        <v>Zero  Lakhs</v>
      </c>
      <c r="AS44" s="631" t="str">
        <f>IF(AP44&gt;0,AR44,"")</f>
        <v/>
      </c>
      <c r="AT44" s="646"/>
      <c r="AU44" s="646"/>
      <c r="AV44" s="646"/>
      <c r="AW44" s="646"/>
      <c r="AX44" s="619"/>
      <c r="AY44" s="619"/>
      <c r="AZ44" s="619"/>
      <c r="BA44" s="619"/>
      <c r="BB44" s="619"/>
      <c r="BC44" s="619"/>
      <c r="BD44" s="619"/>
      <c r="BE44" s="619"/>
      <c r="BF44" s="619"/>
      <c r="BG44" s="619"/>
      <c r="BH44" s="619"/>
      <c r="BI44" s="619"/>
      <c r="BJ44" s="619"/>
    </row>
    <row r="45" spans="1:62" s="161" customFormat="1" ht="18" customHeight="1">
      <c r="A45"/>
      <c r="B45"/>
      <c r="C45"/>
      <c r="D45" s="152"/>
      <c r="E45"/>
      <c r="F45"/>
      <c r="G45"/>
      <c r="H45"/>
      <c r="I45"/>
      <c r="J45"/>
      <c r="K45"/>
      <c r="L45"/>
      <c r="M45"/>
      <c r="N45"/>
      <c r="O45"/>
      <c r="P45" s="152"/>
      <c r="Q45"/>
      <c r="R45"/>
      <c r="S45"/>
      <c r="T45" s="152"/>
      <c r="U45"/>
      <c r="V45"/>
      <c r="W45"/>
      <c r="X45"/>
      <c r="Y45"/>
      <c r="AA45" s="619"/>
      <c r="AB45" s="619"/>
      <c r="AC45" s="619"/>
      <c r="AD45" s="619"/>
      <c r="AE45" s="635"/>
      <c r="AF45" s="635"/>
      <c r="AG45" s="619"/>
      <c r="AH45" s="619"/>
      <c r="AI45" s="619"/>
      <c r="AJ45" s="619"/>
      <c r="AK45" s="619"/>
      <c r="AL45" s="619"/>
      <c r="AM45" s="619"/>
      <c r="AN45" s="619"/>
      <c r="AO45" s="630">
        <f>IF(LEN($AO$40)&gt;4,MID($AO$40,LEN($AO$40)-4,1),0)</f>
        <v>0</v>
      </c>
      <c r="AP45" s="630">
        <f t="shared" si="10"/>
        <v>0</v>
      </c>
      <c r="AQ45" s="631" t="s">
        <v>263</v>
      </c>
      <c r="AR45" s="631" t="str">
        <f>IF(AP45=1,VLOOKUP(AP45*10+AP46,$AX$3:$BA$23,2),VLOOKUP(AP45,$AX$3:$BA$23,3))</f>
        <v>Zero</v>
      </c>
      <c r="AS45" s="631" t="str">
        <f>IF(AP46=0,IF(AP45&gt;0,AR45&amp;" Thousands"," "),IF(AP45&gt;0,AR45," "))</f>
        <v xml:space="preserve"> </v>
      </c>
      <c r="AT45" s="619"/>
      <c r="AU45" s="619"/>
      <c r="AV45" s="619"/>
      <c r="AW45" s="619"/>
      <c r="AX45" s="619"/>
      <c r="AY45" s="619"/>
      <c r="AZ45" s="619"/>
      <c r="BA45" s="619"/>
      <c r="BB45" s="619"/>
      <c r="BC45" s="619"/>
      <c r="BD45" s="619"/>
      <c r="BE45" s="619"/>
      <c r="BF45" s="619"/>
      <c r="BG45" s="619"/>
      <c r="BH45" s="619"/>
      <c r="BI45" s="619"/>
      <c r="BJ45" s="619"/>
    </row>
    <row r="46" spans="1:62" s="161" customFormat="1" ht="18" customHeight="1">
      <c r="A46"/>
      <c r="B46"/>
      <c r="C46"/>
      <c r="D46" s="152"/>
      <c r="E46"/>
      <c r="F46"/>
      <c r="G46"/>
      <c r="H46"/>
      <c r="I46"/>
      <c r="J46"/>
      <c r="K46"/>
      <c r="L46"/>
      <c r="M46"/>
      <c r="N46"/>
      <c r="O46"/>
      <c r="P46" s="152"/>
      <c r="Q46"/>
      <c r="R46"/>
      <c r="S46"/>
      <c r="T46" s="152"/>
      <c r="U46"/>
      <c r="V46"/>
      <c r="W46"/>
      <c r="X46"/>
      <c r="Y46"/>
      <c r="AA46" s="619"/>
      <c r="AB46" s="619"/>
      <c r="AC46" s="619"/>
      <c r="AD46" s="619"/>
      <c r="AE46" s="635"/>
      <c r="AF46" s="635"/>
      <c r="AG46" s="619"/>
      <c r="AH46" s="619"/>
      <c r="AI46" s="619"/>
      <c r="AJ46" s="619"/>
      <c r="AK46" s="619"/>
      <c r="AL46" s="619"/>
      <c r="AM46" s="619"/>
      <c r="AN46" s="619"/>
      <c r="AO46" s="630">
        <f>IF(LEN($AO$40)&gt;3,MID($AO$40,LEN($AO$40)-3,1),0)</f>
        <v>0</v>
      </c>
      <c r="AP46" s="630">
        <f t="shared" si="10"/>
        <v>0</v>
      </c>
      <c r="AQ46" s="631" t="s">
        <v>265</v>
      </c>
      <c r="AR46" s="631" t="str">
        <f>IF(AP45=1,AQ46,VLOOKUP(AP46,$AX$3:$AZ$23,2)&amp;"  "&amp;AQ46)</f>
        <v>Zero  Thousand</v>
      </c>
      <c r="AS46" s="631" t="str">
        <f>IF(AP46&gt;0,AR46,"")</f>
        <v/>
      </c>
      <c r="AT46" s="619"/>
      <c r="AU46" s="619"/>
      <c r="AV46" s="619"/>
      <c r="AW46" s="619"/>
      <c r="AX46" s="619"/>
      <c r="AY46" s="619"/>
      <c r="AZ46" s="619"/>
      <c r="BA46" s="619"/>
      <c r="BB46" s="619"/>
      <c r="BC46" s="619"/>
      <c r="BD46" s="619"/>
      <c r="BE46" s="619"/>
      <c r="BF46" s="619"/>
      <c r="BG46" s="619"/>
      <c r="BH46" s="619"/>
      <c r="BI46" s="619"/>
      <c r="BJ46" s="619"/>
    </row>
    <row r="47" spans="1:62" s="161" customFormat="1" ht="18" customHeight="1">
      <c r="A47"/>
      <c r="B47"/>
      <c r="C47"/>
      <c r="D47" s="152"/>
      <c r="E47"/>
      <c r="F47"/>
      <c r="G47"/>
      <c r="H47"/>
      <c r="I47"/>
      <c r="J47"/>
      <c r="K47"/>
      <c r="L47"/>
      <c r="M47"/>
      <c r="N47"/>
      <c r="O47"/>
      <c r="P47" s="152"/>
      <c r="Q47"/>
      <c r="R47"/>
      <c r="S47"/>
      <c r="T47" s="152"/>
      <c r="U47"/>
      <c r="V47"/>
      <c r="W47"/>
      <c r="X47"/>
      <c r="Y47"/>
      <c r="AA47" s="619"/>
      <c r="AB47" s="619"/>
      <c r="AC47" s="619"/>
      <c r="AD47" s="619"/>
      <c r="AE47" s="635"/>
      <c r="AF47" s="635"/>
      <c r="AG47" s="619"/>
      <c r="AH47" s="619"/>
      <c r="AI47" s="619"/>
      <c r="AJ47" s="619"/>
      <c r="AK47" s="619"/>
      <c r="AL47" s="619"/>
      <c r="AM47" s="619"/>
      <c r="AN47" s="619"/>
      <c r="AO47" s="630" t="str">
        <f>IF(LEN($AO$40)&gt;2,MID($AO$40,LEN($AO$40)-2,1),0)</f>
        <v>9</v>
      </c>
      <c r="AP47" s="630">
        <f t="shared" si="10"/>
        <v>9</v>
      </c>
      <c r="AQ47" s="631" t="s">
        <v>267</v>
      </c>
      <c r="AR47" s="631" t="str">
        <f>VLOOKUP(AP47,$AX$3:$AZ$23,2) &amp; "  " &amp;AQ47</f>
        <v>Nine  Hundred</v>
      </c>
      <c r="AS47" s="631" t="str">
        <f>IF(AP47&gt;0,AR47,"")</f>
        <v>Nine  Hundred</v>
      </c>
      <c r="AT47" s="619"/>
      <c r="AU47" s="619"/>
      <c r="AV47" s="619"/>
      <c r="AW47" s="619"/>
      <c r="AX47" s="619"/>
      <c r="AY47" s="619"/>
      <c r="AZ47" s="619"/>
      <c r="BA47" s="619"/>
      <c r="BB47" s="619"/>
      <c r="BC47" s="619"/>
      <c r="BD47" s="619"/>
      <c r="BE47" s="619"/>
      <c r="BF47" s="619"/>
      <c r="BG47" s="619"/>
      <c r="BH47" s="619"/>
      <c r="BI47" s="619"/>
      <c r="BJ47" s="619"/>
    </row>
    <row r="48" spans="1:62" s="161" customFormat="1" ht="18" customHeight="1">
      <c r="A48"/>
      <c r="B48"/>
      <c r="C48"/>
      <c r="D48" s="152"/>
      <c r="E48"/>
      <c r="F48"/>
      <c r="G48"/>
      <c r="H48"/>
      <c r="I48"/>
      <c r="J48"/>
      <c r="K48"/>
      <c r="L48"/>
      <c r="M48"/>
      <c r="N48"/>
      <c r="O48"/>
      <c r="P48" s="152"/>
      <c r="Q48"/>
      <c r="R48"/>
      <c r="S48"/>
      <c r="T48" s="152"/>
      <c r="U48"/>
      <c r="V48"/>
      <c r="W48"/>
      <c r="X48"/>
      <c r="Y48"/>
      <c r="AA48" s="236"/>
      <c r="AB48" s="236"/>
      <c r="AC48" s="236"/>
      <c r="AD48" s="236"/>
      <c r="AE48" s="240"/>
      <c r="AF48" s="240"/>
      <c r="AG48" s="236"/>
      <c r="AH48" s="236"/>
      <c r="AI48" s="236"/>
      <c r="AJ48" s="236"/>
      <c r="AK48" s="236"/>
      <c r="AL48" s="236"/>
      <c r="AM48" s="236"/>
      <c r="AN48" s="236"/>
      <c r="AO48" s="238" t="str">
        <f>IF(LEN($AO$40)&gt;1,MID($AO$40,LEN($AO$40)-1,1),0)</f>
        <v>5</v>
      </c>
      <c r="AP48" s="238">
        <f t="shared" si="10"/>
        <v>5</v>
      </c>
      <c r="AQ48" s="239" t="s">
        <v>269</v>
      </c>
      <c r="AR48" s="239" t="str">
        <f>IF(AP48=1,VLOOKUP(AP48*10+AP49,$AX$3:$BA$23,2),VLOOKUP(AP48,$AX$3:$BA$23,3))</f>
        <v>Fifty</v>
      </c>
      <c r="AS48" s="239" t="str">
        <f>IF(AP48&gt;0,AR48,"")</f>
        <v>Fifty</v>
      </c>
      <c r="AT48" s="236"/>
      <c r="AU48" s="236"/>
      <c r="AV48" s="236"/>
      <c r="AW48" s="236"/>
      <c r="AX48" s="236"/>
      <c r="AY48" s="236"/>
      <c r="AZ48" s="236"/>
      <c r="BA48" s="236"/>
      <c r="BB48" s="236"/>
    </row>
    <row r="49" spans="1:54" s="161" customFormat="1" ht="18" customHeight="1">
      <c r="A49"/>
      <c r="B49"/>
      <c r="C49"/>
      <c r="D49" s="152"/>
      <c r="E49"/>
      <c r="F49"/>
      <c r="G49"/>
      <c r="H49"/>
      <c r="I49"/>
      <c r="J49"/>
      <c r="K49"/>
      <c r="L49"/>
      <c r="M49"/>
      <c r="N49"/>
      <c r="O49"/>
      <c r="P49" s="152"/>
      <c r="Q49"/>
      <c r="R49"/>
      <c r="S49"/>
      <c r="T49" s="152"/>
      <c r="U49"/>
      <c r="V49"/>
      <c r="W49"/>
      <c r="X49"/>
      <c r="Y49"/>
      <c r="AA49" s="236"/>
      <c r="AB49" s="236"/>
      <c r="AC49" s="236"/>
      <c r="AD49" s="236"/>
      <c r="AE49" s="240"/>
      <c r="AF49" s="240"/>
      <c r="AG49" s="236"/>
      <c r="AH49" s="236"/>
      <c r="AI49" s="236"/>
      <c r="AJ49" s="236"/>
      <c r="AK49" s="236"/>
      <c r="AL49" s="236"/>
      <c r="AM49" s="236"/>
      <c r="AN49" s="236"/>
      <c r="AO49" s="238" t="str">
        <f>IF(LEN($AO$40)&gt;=1,MID($AO$40,LEN($AO$40),1),0)</f>
        <v>1</v>
      </c>
      <c r="AP49" s="238">
        <f t="shared" si="10"/>
        <v>1</v>
      </c>
      <c r="AQ49" s="239" t="s">
        <v>271</v>
      </c>
      <c r="AR49" s="239" t="str">
        <f>IF(AP48=1," ",VLOOKUP(AP49,$AX$3:$AZ$23,2)&amp;"  ")</f>
        <v xml:space="preserve">One  </v>
      </c>
      <c r="AS49" s="239" t="str">
        <f>IF(AP49&gt;0,AR49,"")</f>
        <v xml:space="preserve">One  </v>
      </c>
      <c r="AT49" s="236"/>
      <c r="AU49" s="236"/>
      <c r="AV49" s="236"/>
      <c r="AW49" s="236"/>
      <c r="AX49" s="236"/>
      <c r="AY49" s="236"/>
      <c r="AZ49" s="236"/>
      <c r="BA49" s="236"/>
      <c r="BB49" s="236"/>
    </row>
    <row r="50" spans="1:54" s="161" customFormat="1" ht="18" customHeight="1">
      <c r="A50"/>
      <c r="B50"/>
      <c r="C50"/>
      <c r="D50" s="152"/>
      <c r="E50"/>
      <c r="F50"/>
      <c r="G50"/>
      <c r="H50"/>
      <c r="I50"/>
      <c r="J50"/>
      <c r="K50"/>
      <c r="L50"/>
      <c r="M50"/>
      <c r="N50"/>
      <c r="O50"/>
      <c r="P50" s="152"/>
      <c r="Q50"/>
      <c r="R50"/>
      <c r="S50"/>
      <c r="T50" s="152"/>
      <c r="U50"/>
      <c r="V50"/>
      <c r="W50"/>
      <c r="X50"/>
      <c r="Y50"/>
      <c r="AA50" s="236"/>
      <c r="AB50" s="236"/>
      <c r="AC50" s="236"/>
      <c r="AD50" s="236"/>
      <c r="AE50" s="240"/>
      <c r="AF50" s="240"/>
      <c r="AG50" s="236"/>
      <c r="AH50" s="236"/>
      <c r="AI50" s="236"/>
      <c r="AJ50" s="236"/>
      <c r="AK50" s="236"/>
      <c r="AL50" s="236"/>
      <c r="AM50" s="236"/>
      <c r="AN50" s="236"/>
      <c r="AO50" s="262" t="str">
        <f>AS43 &amp; "  " &amp; AS44&amp; "  " &amp; AS45 &amp; " " &amp; AS46&amp; " " &amp;AS47&amp; " " &amp;AS48 &amp; " " &amp;AS49</f>
        <v xml:space="preserve">        Nine  Hundred Fifty One  </v>
      </c>
      <c r="AP50" s="263"/>
      <c r="AQ50" s="263"/>
      <c r="AR50" s="263"/>
      <c r="AS50" s="264"/>
      <c r="AT50" s="265"/>
      <c r="AU50" s="265"/>
      <c r="AV50" s="265"/>
      <c r="AW50" s="265"/>
      <c r="AX50" s="236"/>
      <c r="AY50" s="236"/>
      <c r="AZ50" s="236"/>
      <c r="BA50" s="236"/>
      <c r="BB50" s="236"/>
    </row>
    <row r="51" spans="1:54" s="161" customFormat="1" ht="18" customHeight="1">
      <c r="A51"/>
      <c r="B51"/>
      <c r="C51"/>
      <c r="D51" s="152"/>
      <c r="E51"/>
      <c r="F51"/>
      <c r="G51"/>
      <c r="H51"/>
      <c r="I51"/>
      <c r="J51"/>
      <c r="K51"/>
      <c r="L51"/>
      <c r="M51"/>
      <c r="N51"/>
      <c r="O51"/>
      <c r="P51" s="152"/>
      <c r="Q51"/>
      <c r="R51"/>
      <c r="S51"/>
      <c r="T51" s="152"/>
      <c r="U51"/>
      <c r="V51"/>
      <c r="W51"/>
      <c r="X51"/>
      <c r="Y51"/>
      <c r="AA51" s="236"/>
      <c r="AB51" s="236"/>
      <c r="AC51" s="236"/>
      <c r="AD51" s="236"/>
      <c r="AE51" s="240"/>
      <c r="AF51" s="240"/>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row>
    <row r="52" spans="1:54" s="161" customFormat="1" ht="18" customHeight="1">
      <c r="A52"/>
      <c r="B52"/>
      <c r="C52"/>
      <c r="D52" s="152"/>
      <c r="E52"/>
      <c r="F52"/>
      <c r="G52"/>
      <c r="H52"/>
      <c r="I52"/>
      <c r="J52"/>
      <c r="K52"/>
      <c r="L52"/>
      <c r="M52"/>
      <c r="N52"/>
      <c r="O52"/>
      <c r="P52" s="152"/>
      <c r="Q52"/>
      <c r="R52"/>
      <c r="S52"/>
      <c r="T52" s="152"/>
      <c r="U52"/>
      <c r="V52"/>
      <c r="W52"/>
      <c r="X52"/>
      <c r="Y52"/>
      <c r="AA52" s="236"/>
      <c r="AB52" s="236"/>
      <c r="AC52" s="236"/>
      <c r="AD52" s="236"/>
      <c r="AE52" s="240"/>
      <c r="AF52" s="240"/>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row>
    <row r="53" spans="1:54" s="161" customFormat="1" ht="18" customHeight="1">
      <c r="A53"/>
      <c r="B53"/>
      <c r="C53"/>
      <c r="D53" s="152"/>
      <c r="E53"/>
      <c r="F53"/>
      <c r="G53"/>
      <c r="H53"/>
      <c r="I53"/>
      <c r="J53"/>
      <c r="K53"/>
      <c r="L53"/>
      <c r="M53"/>
      <c r="N53"/>
      <c r="O53"/>
      <c r="P53" s="152"/>
      <c r="Q53"/>
      <c r="R53"/>
      <c r="S53"/>
      <c r="T53" s="152"/>
      <c r="U53"/>
      <c r="V53"/>
      <c r="W53"/>
      <c r="X53"/>
      <c r="Y53"/>
      <c r="AA53" s="236"/>
      <c r="AB53" s="236"/>
      <c r="AC53" s="236"/>
      <c r="AD53" s="236"/>
      <c r="AE53" s="240"/>
      <c r="AF53" s="240"/>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row>
    <row r="54" spans="1:54" s="161" customFormat="1" ht="18" customHeight="1">
      <c r="A54"/>
      <c r="B54"/>
      <c r="C54"/>
      <c r="D54" s="152"/>
      <c r="E54"/>
      <c r="F54"/>
      <c r="G54"/>
      <c r="H54"/>
      <c r="I54"/>
      <c r="J54"/>
      <c r="K54"/>
      <c r="L54"/>
      <c r="M54"/>
      <c r="N54"/>
      <c r="O54"/>
      <c r="P54" s="152"/>
      <c r="Q54"/>
      <c r="R54"/>
      <c r="S54"/>
      <c r="T54" s="152"/>
      <c r="U54"/>
      <c r="V54"/>
      <c r="W54"/>
      <c r="X54"/>
      <c r="Y54"/>
      <c r="AA54" s="236"/>
      <c r="AB54" s="236"/>
      <c r="AC54" s="236"/>
      <c r="AD54" s="236"/>
      <c r="AE54" s="240"/>
      <c r="AF54" s="240"/>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row>
    <row r="55" spans="1:54" s="161" customFormat="1" ht="18" customHeight="1">
      <c r="A55"/>
      <c r="B55"/>
      <c r="C55"/>
      <c r="D55" s="152"/>
      <c r="E55"/>
      <c r="F55"/>
      <c r="G55"/>
      <c r="H55"/>
      <c r="I55"/>
      <c r="J55"/>
      <c r="K55"/>
      <c r="L55"/>
      <c r="M55"/>
      <c r="N55"/>
      <c r="O55"/>
      <c r="P55" s="152"/>
      <c r="Q55"/>
      <c r="R55"/>
      <c r="S55"/>
      <c r="T55" s="152"/>
      <c r="U55"/>
      <c r="V55"/>
      <c r="W55"/>
      <c r="X55"/>
      <c r="Y55"/>
      <c r="AA55" s="236"/>
      <c r="AB55" s="236"/>
      <c r="AC55" s="236"/>
      <c r="AD55" s="236"/>
      <c r="AE55" s="240"/>
      <c r="AF55" s="240"/>
      <c r="AG55" s="236"/>
      <c r="AH55" s="236"/>
      <c r="AI55" s="236"/>
      <c r="AJ55" s="236"/>
      <c r="AK55" s="236"/>
      <c r="AL55" s="236"/>
      <c r="AM55" s="236"/>
      <c r="AN55" s="236"/>
      <c r="AO55" s="236"/>
      <c r="AP55" s="236"/>
      <c r="AQ55" s="236"/>
      <c r="AR55" s="236"/>
      <c r="AS55" s="236"/>
      <c r="AT55" s="236"/>
      <c r="AU55" s="236"/>
      <c r="AV55" s="236"/>
      <c r="AW55" s="236"/>
      <c r="AX55" s="236"/>
      <c r="AY55" s="236"/>
      <c r="AZ55" s="236"/>
      <c r="BA55" s="236"/>
      <c r="BB55" s="236"/>
    </row>
    <row r="56" spans="1:54" s="161" customFormat="1" ht="18" customHeight="1">
      <c r="A56"/>
      <c r="B56"/>
      <c r="C56"/>
      <c r="D56" s="152"/>
      <c r="E56"/>
      <c r="F56"/>
      <c r="G56"/>
      <c r="H56"/>
      <c r="I56"/>
      <c r="J56"/>
      <c r="K56"/>
      <c r="L56"/>
      <c r="M56"/>
      <c r="N56"/>
      <c r="O56"/>
      <c r="P56" s="152"/>
      <c r="Q56"/>
      <c r="R56"/>
      <c r="S56"/>
      <c r="T56" s="152"/>
      <c r="U56"/>
      <c r="V56"/>
      <c r="W56"/>
      <c r="X56"/>
      <c r="Y56"/>
      <c r="AA56" s="236"/>
      <c r="AB56" s="236"/>
      <c r="AC56" s="236"/>
      <c r="AD56" s="236"/>
      <c r="AE56" s="240"/>
      <c r="AF56" s="240"/>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row>
    <row r="57" spans="1:54" s="161" customFormat="1" ht="18" customHeight="1">
      <c r="A57"/>
      <c r="B57"/>
      <c r="C57"/>
      <c r="D57" s="152"/>
      <c r="E57"/>
      <c r="F57"/>
      <c r="G57"/>
      <c r="H57"/>
      <c r="I57"/>
      <c r="J57"/>
      <c r="K57"/>
      <c r="L57"/>
      <c r="M57"/>
      <c r="N57"/>
      <c r="O57"/>
      <c r="P57" s="152"/>
      <c r="Q57"/>
      <c r="R57"/>
      <c r="S57"/>
      <c r="T57" s="152"/>
      <c r="U57"/>
      <c r="V57"/>
      <c r="W57"/>
      <c r="X57"/>
      <c r="Y57"/>
      <c r="AA57" s="236"/>
      <c r="AB57" s="236"/>
      <c r="AC57" s="236"/>
      <c r="AD57" s="236"/>
      <c r="AE57" s="240"/>
      <c r="AF57" s="240"/>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row>
    <row r="58" spans="1:54" s="161" customFormat="1" ht="18" customHeight="1">
      <c r="A58"/>
      <c r="B58"/>
      <c r="C58"/>
      <c r="D58" s="152"/>
      <c r="E58"/>
      <c r="F58"/>
      <c r="G58"/>
      <c r="H58"/>
      <c r="I58"/>
      <c r="J58"/>
      <c r="K58"/>
      <c r="L58"/>
      <c r="M58"/>
      <c r="N58"/>
      <c r="O58"/>
      <c r="P58" s="152"/>
      <c r="Q58"/>
      <c r="R58"/>
      <c r="S58"/>
      <c r="T58" s="152"/>
      <c r="U58"/>
      <c r="V58"/>
      <c r="W58"/>
      <c r="X58"/>
      <c r="Y58"/>
      <c r="AA58" s="236"/>
      <c r="AB58" s="236"/>
      <c r="AC58" s="236"/>
      <c r="AD58" s="236"/>
      <c r="AE58" s="240"/>
      <c r="AF58" s="240"/>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row>
    <row r="59" spans="1:54" s="161" customFormat="1" ht="18" customHeight="1">
      <c r="A59"/>
      <c r="B59"/>
      <c r="C59"/>
      <c r="D59" s="152"/>
      <c r="E59"/>
      <c r="F59"/>
      <c r="G59"/>
      <c r="H59"/>
      <c r="I59"/>
      <c r="J59"/>
      <c r="K59"/>
      <c r="L59"/>
      <c r="M59"/>
      <c r="N59"/>
      <c r="O59"/>
      <c r="P59" s="152"/>
      <c r="Q59"/>
      <c r="R59"/>
      <c r="S59"/>
      <c r="T59" s="152"/>
      <c r="U59"/>
      <c r="V59"/>
      <c r="W59"/>
      <c r="X59"/>
      <c r="Y59"/>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row>
    <row r="60" spans="1:54" s="161" customFormat="1" ht="18" customHeight="1">
      <c r="A60"/>
      <c r="B60"/>
      <c r="C60"/>
      <c r="D60" s="152"/>
      <c r="E60"/>
      <c r="F60"/>
      <c r="G60"/>
      <c r="H60"/>
      <c r="I60"/>
      <c r="J60"/>
      <c r="K60"/>
      <c r="L60"/>
      <c r="M60"/>
      <c r="N60"/>
      <c r="O60"/>
      <c r="P60" s="152"/>
      <c r="Q60"/>
      <c r="R60"/>
      <c r="S60"/>
      <c r="T60" s="152"/>
      <c r="U60"/>
      <c r="V60"/>
      <c r="W60"/>
      <c r="X60"/>
      <c r="Y60"/>
      <c r="AA60" s="236"/>
      <c r="AB60" s="236"/>
      <c r="AC60" s="236"/>
      <c r="AD60" s="236"/>
      <c r="AE60" s="236"/>
      <c r="AF60" s="236"/>
      <c r="AG60" s="236"/>
      <c r="AH60" s="236"/>
      <c r="AI60" s="236"/>
      <c r="AJ60" s="236"/>
      <c r="AK60" s="236"/>
      <c r="AL60" s="236"/>
      <c r="AM60" s="236"/>
      <c r="AN60" s="236"/>
      <c r="AO60" s="236"/>
      <c r="AP60" s="236"/>
      <c r="AQ60" s="236"/>
      <c r="AR60" s="236"/>
      <c r="AS60" s="236"/>
      <c r="AT60" s="236"/>
      <c r="AU60" s="236"/>
      <c r="AV60" s="236"/>
      <c r="AW60" s="236"/>
      <c r="AX60" s="236"/>
      <c r="AY60" s="236"/>
      <c r="AZ60" s="236"/>
      <c r="BA60" s="236"/>
      <c r="BB60" s="236"/>
    </row>
    <row r="61" spans="1:54" s="161" customFormat="1" ht="18" customHeight="1">
      <c r="A61"/>
      <c r="B61"/>
      <c r="C61"/>
      <c r="D61" s="152"/>
      <c r="E61"/>
      <c r="F61"/>
      <c r="G61"/>
      <c r="H61"/>
      <c r="I61"/>
      <c r="J61"/>
      <c r="K61"/>
      <c r="L61"/>
      <c r="M61"/>
      <c r="N61"/>
      <c r="O61"/>
      <c r="P61" s="152"/>
      <c r="Q61"/>
      <c r="R61"/>
      <c r="S61"/>
      <c r="T61" s="152"/>
      <c r="U61"/>
      <c r="V61"/>
      <c r="W61"/>
      <c r="X61"/>
      <c r="Y61"/>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6"/>
      <c r="AY61" s="236"/>
      <c r="AZ61" s="236"/>
      <c r="BA61" s="236"/>
      <c r="BB61" s="236"/>
    </row>
    <row r="62" spans="1:54" s="161" customFormat="1" ht="18" customHeight="1">
      <c r="A62"/>
      <c r="B62"/>
      <c r="C62"/>
      <c r="D62" s="152"/>
      <c r="E62"/>
      <c r="F62"/>
      <c r="G62"/>
      <c r="H62"/>
      <c r="I62"/>
      <c r="J62"/>
      <c r="K62"/>
      <c r="L62"/>
      <c r="M62"/>
      <c r="N62"/>
      <c r="O62"/>
      <c r="P62" s="152"/>
      <c r="Q62"/>
      <c r="R62"/>
      <c r="S62"/>
      <c r="T62" s="152"/>
      <c r="U62"/>
      <c r="V62"/>
      <c r="W62"/>
      <c r="X62"/>
      <c r="Y62"/>
      <c r="AA62" s="236"/>
      <c r="AB62" s="236"/>
      <c r="AC62" s="236"/>
      <c r="AD62" s="236"/>
      <c r="AE62" s="236"/>
      <c r="AF62" s="236"/>
      <c r="AG62" s="236"/>
      <c r="AH62" s="236"/>
      <c r="AI62" s="236"/>
      <c r="AJ62" s="236"/>
      <c r="AK62" s="236"/>
      <c r="AL62" s="236"/>
      <c r="AM62" s="236"/>
      <c r="AN62" s="236"/>
      <c r="AO62" s="236"/>
      <c r="AP62" s="236"/>
      <c r="AQ62" s="236"/>
      <c r="AR62" s="236"/>
      <c r="AS62" s="236"/>
      <c r="AT62" s="236"/>
      <c r="AU62" s="236"/>
      <c r="AV62" s="236"/>
      <c r="AW62" s="236"/>
      <c r="AX62" s="236"/>
      <c r="AY62" s="236"/>
      <c r="AZ62" s="236"/>
      <c r="BA62" s="236"/>
      <c r="BB62" s="236"/>
    </row>
    <row r="63" spans="1:54" s="161" customFormat="1" ht="18" customHeight="1">
      <c r="A63"/>
      <c r="B63"/>
      <c r="C63"/>
      <c r="D63" s="152"/>
      <c r="E63"/>
      <c r="F63"/>
      <c r="G63"/>
      <c r="H63"/>
      <c r="I63"/>
      <c r="J63"/>
      <c r="K63"/>
      <c r="L63"/>
      <c r="M63"/>
      <c r="N63"/>
      <c r="O63"/>
      <c r="P63" s="152"/>
      <c r="Q63"/>
      <c r="R63"/>
      <c r="S63"/>
      <c r="T63" s="152"/>
      <c r="U63"/>
      <c r="V63"/>
      <c r="W63"/>
      <c r="X63"/>
      <c r="Y63"/>
      <c r="AA63" s="236"/>
      <c r="AB63" s="236"/>
      <c r="AC63" s="236"/>
      <c r="AD63" s="236"/>
      <c r="AE63" s="236"/>
      <c r="AF63" s="236"/>
      <c r="AG63" s="236"/>
      <c r="AH63" s="236"/>
      <c r="AI63" s="236"/>
      <c r="AJ63" s="236"/>
      <c r="AK63" s="236"/>
      <c r="AL63" s="236"/>
      <c r="AM63" s="236"/>
      <c r="AN63" s="236"/>
      <c r="AO63" s="236"/>
      <c r="AP63" s="236"/>
      <c r="AQ63" s="236"/>
      <c r="AR63" s="236"/>
      <c r="AS63" s="236"/>
      <c r="AT63" s="236"/>
      <c r="AU63" s="236"/>
      <c r="AV63" s="236"/>
      <c r="AW63" s="236"/>
      <c r="AX63" s="236"/>
      <c r="AY63" s="236"/>
      <c r="AZ63" s="236"/>
      <c r="BA63" s="236"/>
      <c r="BB63" s="236"/>
    </row>
    <row r="64" spans="1:54" s="161" customFormat="1" ht="18" customHeight="1">
      <c r="A64"/>
      <c r="B64"/>
      <c r="C64"/>
      <c r="D64" s="152"/>
      <c r="E64"/>
      <c r="F64"/>
      <c r="G64"/>
      <c r="H64"/>
      <c r="I64"/>
      <c r="J64"/>
      <c r="K64"/>
      <c r="L64"/>
      <c r="M64"/>
      <c r="N64"/>
      <c r="O64"/>
      <c r="P64" s="152"/>
      <c r="Q64"/>
      <c r="R64"/>
      <c r="S64"/>
      <c r="T64" s="152"/>
      <c r="U64"/>
      <c r="V64"/>
      <c r="W64"/>
      <c r="X64"/>
      <c r="Y64"/>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row>
    <row r="65" spans="1:54" s="161" customFormat="1" ht="18" customHeight="1">
      <c r="A65"/>
      <c r="B65"/>
      <c r="C65"/>
      <c r="D65" s="152"/>
      <c r="E65"/>
      <c r="F65"/>
      <c r="G65"/>
      <c r="H65"/>
      <c r="I65"/>
      <c r="J65"/>
      <c r="K65"/>
      <c r="L65"/>
      <c r="M65"/>
      <c r="N65"/>
      <c r="O65"/>
      <c r="P65" s="152"/>
      <c r="Q65"/>
      <c r="R65"/>
      <c r="S65"/>
      <c r="T65" s="152"/>
      <c r="U65"/>
      <c r="V65"/>
      <c r="W65"/>
      <c r="X65"/>
      <c r="Y65"/>
      <c r="AA65" s="236"/>
      <c r="AB65" s="236"/>
      <c r="AC65" s="236"/>
      <c r="AD65" s="236"/>
      <c r="AE65" s="240"/>
      <c r="AF65" s="240"/>
      <c r="AG65" s="236"/>
      <c r="AH65" s="236"/>
      <c r="AI65" s="236"/>
      <c r="AJ65" s="236"/>
      <c r="AK65" s="236"/>
      <c r="AL65" s="236"/>
      <c r="AM65" s="236"/>
      <c r="AN65" s="236"/>
      <c r="AO65" s="236"/>
      <c r="AP65" s="236"/>
      <c r="AQ65" s="236"/>
      <c r="AR65" s="236"/>
      <c r="AS65" s="236"/>
      <c r="AT65" s="236"/>
      <c r="AU65" s="236"/>
      <c r="AV65" s="236"/>
      <c r="AW65" s="236"/>
      <c r="AX65" s="236"/>
      <c r="AY65" s="236"/>
      <c r="AZ65" s="236"/>
      <c r="BA65" s="236"/>
      <c r="BB65" s="236"/>
    </row>
    <row r="66" spans="1:54" s="161" customFormat="1" ht="18" customHeight="1">
      <c r="A66"/>
      <c r="B66"/>
      <c r="C66"/>
      <c r="D66" s="152"/>
      <c r="E66"/>
      <c r="F66"/>
      <c r="G66"/>
      <c r="H66"/>
      <c r="I66"/>
      <c r="J66"/>
      <c r="K66"/>
      <c r="L66"/>
      <c r="M66"/>
      <c r="N66"/>
      <c r="O66"/>
      <c r="P66" s="152"/>
      <c r="Q66"/>
      <c r="R66"/>
      <c r="S66"/>
      <c r="T66" s="152"/>
      <c r="U66"/>
      <c r="V66"/>
      <c r="W66"/>
      <c r="X66"/>
      <c r="Y66"/>
      <c r="AA66" s="236"/>
      <c r="AB66" s="236"/>
      <c r="AC66" s="236"/>
      <c r="AD66" s="236"/>
      <c r="AE66" s="240"/>
      <c r="AF66" s="240"/>
      <c r="AG66" s="236"/>
      <c r="AH66" s="236"/>
      <c r="AI66" s="236"/>
      <c r="AJ66" s="236"/>
      <c r="AK66" s="236"/>
      <c r="AL66" s="236"/>
      <c r="AM66" s="236"/>
      <c r="AN66" s="236"/>
      <c r="AO66" s="236"/>
      <c r="AP66" s="236"/>
      <c r="AQ66" s="236"/>
      <c r="AR66" s="236"/>
      <c r="AS66" s="236"/>
      <c r="AT66" s="236"/>
      <c r="AU66" s="236"/>
      <c r="AV66" s="236"/>
      <c r="AW66" s="236"/>
      <c r="AX66" s="236"/>
      <c r="AY66" s="236"/>
      <c r="AZ66" s="236"/>
      <c r="BA66" s="236"/>
      <c r="BB66" s="236"/>
    </row>
    <row r="67" spans="1:54" s="161" customFormat="1" ht="18" customHeight="1">
      <c r="A67"/>
      <c r="B67"/>
      <c r="C67"/>
      <c r="D67" s="152"/>
      <c r="E67"/>
      <c r="F67"/>
      <c r="G67"/>
      <c r="H67"/>
      <c r="I67"/>
      <c r="J67"/>
      <c r="K67"/>
      <c r="L67"/>
      <c r="M67"/>
      <c r="N67"/>
      <c r="O67"/>
      <c r="P67" s="152"/>
      <c r="Q67"/>
      <c r="R67"/>
      <c r="S67"/>
      <c r="T67" s="152"/>
      <c r="U67"/>
      <c r="V67"/>
      <c r="W67"/>
      <c r="X67"/>
      <c r="Y67"/>
      <c r="AA67" s="236"/>
      <c r="AB67" s="236"/>
      <c r="AC67" s="236"/>
      <c r="AD67" s="236"/>
      <c r="AE67" s="240"/>
      <c r="AF67" s="240"/>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row>
    <row r="68" spans="1:54" s="161" customFormat="1" ht="18" customHeight="1">
      <c r="A68"/>
      <c r="B68"/>
      <c r="C68"/>
      <c r="D68" s="152"/>
      <c r="E68"/>
      <c r="F68"/>
      <c r="G68"/>
      <c r="H68"/>
      <c r="I68"/>
      <c r="J68"/>
      <c r="K68"/>
      <c r="L68"/>
      <c r="M68"/>
      <c r="N68"/>
      <c r="O68"/>
      <c r="P68" s="152"/>
      <c r="Q68"/>
      <c r="R68"/>
      <c r="S68"/>
      <c r="T68" s="152"/>
      <c r="U68"/>
      <c r="V68"/>
      <c r="W68"/>
      <c r="X68"/>
      <c r="Y68"/>
      <c r="AA68" s="236"/>
      <c r="AB68" s="236"/>
      <c r="AC68" s="236"/>
      <c r="AD68" s="236"/>
      <c r="AE68" s="240"/>
      <c r="AF68" s="240"/>
      <c r="AG68" s="236"/>
      <c r="AH68" s="236"/>
      <c r="AI68" s="236"/>
      <c r="AJ68" s="236"/>
      <c r="AK68" s="236"/>
      <c r="AL68" s="236"/>
      <c r="AM68" s="236"/>
      <c r="AN68" s="236"/>
      <c r="AO68" s="236"/>
      <c r="AP68" s="236"/>
      <c r="AQ68" s="236"/>
      <c r="AR68" s="236"/>
      <c r="AS68" s="236"/>
      <c r="AT68" s="236"/>
      <c r="AU68" s="236"/>
      <c r="AV68" s="236"/>
      <c r="AW68" s="236"/>
      <c r="AX68" s="236"/>
      <c r="AY68" s="236"/>
      <c r="AZ68" s="236"/>
      <c r="BA68" s="236"/>
      <c r="BB68" s="236"/>
    </row>
    <row r="69" spans="1:54" s="161" customFormat="1" ht="18" customHeight="1">
      <c r="A69"/>
      <c r="B69"/>
      <c r="C69"/>
      <c r="D69" s="152"/>
      <c r="E69"/>
      <c r="F69"/>
      <c r="G69"/>
      <c r="H69"/>
      <c r="I69"/>
      <c r="J69"/>
      <c r="K69"/>
      <c r="L69"/>
      <c r="M69"/>
      <c r="N69"/>
      <c r="O69"/>
      <c r="P69" s="152"/>
      <c r="Q69"/>
      <c r="R69"/>
      <c r="S69"/>
      <c r="T69" s="152"/>
      <c r="U69"/>
      <c r="V69"/>
      <c r="W69"/>
      <c r="X69"/>
      <c r="Y69"/>
      <c r="AA69" s="236"/>
      <c r="AB69" s="236"/>
      <c r="AC69" s="236"/>
      <c r="AD69" s="236"/>
      <c r="AE69" s="240"/>
      <c r="AF69" s="240"/>
      <c r="AG69" s="236"/>
      <c r="AH69" s="236"/>
      <c r="AI69" s="236"/>
      <c r="AJ69" s="236"/>
      <c r="AK69" s="236"/>
      <c r="AL69" s="236"/>
      <c r="AM69" s="236"/>
      <c r="AN69" s="236"/>
      <c r="AO69" s="236"/>
      <c r="AP69" s="236"/>
      <c r="AQ69" s="236"/>
      <c r="AR69" s="236"/>
      <c r="AS69" s="236"/>
      <c r="AT69" s="236"/>
      <c r="AU69" s="236"/>
      <c r="AV69" s="236"/>
      <c r="AW69" s="236"/>
      <c r="AX69" s="236"/>
      <c r="AY69" s="236"/>
      <c r="AZ69" s="236"/>
      <c r="BA69" s="236"/>
      <c r="BB69" s="236"/>
    </row>
    <row r="70" spans="1:54" s="161" customFormat="1" ht="18" customHeight="1">
      <c r="A70"/>
      <c r="B70"/>
      <c r="C70"/>
      <c r="D70" s="152"/>
      <c r="E70"/>
      <c r="F70"/>
      <c r="G70"/>
      <c r="H70"/>
      <c r="I70"/>
      <c r="J70"/>
      <c r="K70"/>
      <c r="L70"/>
      <c r="M70"/>
      <c r="N70"/>
      <c r="O70"/>
      <c r="P70" s="152"/>
      <c r="Q70"/>
      <c r="R70"/>
      <c r="S70"/>
      <c r="T70" s="152"/>
      <c r="U70"/>
      <c r="V70"/>
      <c r="W70"/>
      <c r="X70"/>
      <c r="Y70"/>
      <c r="AA70" s="236"/>
      <c r="AB70" s="236"/>
      <c r="AC70" s="236"/>
      <c r="AD70" s="236"/>
      <c r="AE70" s="240"/>
      <c r="AF70" s="240"/>
      <c r="AG70" s="236"/>
      <c r="AH70" s="236"/>
      <c r="AI70" s="236"/>
      <c r="AJ70" s="236"/>
      <c r="AK70" s="236"/>
      <c r="AL70" s="236"/>
      <c r="AM70" s="236"/>
      <c r="AN70" s="236"/>
      <c r="AO70" s="236"/>
      <c r="AP70" s="236"/>
      <c r="AQ70" s="236"/>
      <c r="AR70" s="236"/>
      <c r="AS70" s="236"/>
      <c r="AT70" s="236"/>
      <c r="AU70" s="236"/>
      <c r="AV70" s="236"/>
      <c r="AW70" s="236"/>
      <c r="AX70" s="236"/>
      <c r="AY70" s="236"/>
      <c r="AZ70" s="236"/>
      <c r="BA70" s="236"/>
      <c r="BB70" s="236"/>
    </row>
    <row r="71" spans="1:54" s="161" customFormat="1" ht="18" customHeight="1">
      <c r="A71"/>
      <c r="B71"/>
      <c r="C71"/>
      <c r="D71" s="152"/>
      <c r="E71"/>
      <c r="F71"/>
      <c r="G71"/>
      <c r="H71"/>
      <c r="I71"/>
      <c r="J71"/>
      <c r="K71"/>
      <c r="L71"/>
      <c r="M71"/>
      <c r="N71"/>
      <c r="O71"/>
      <c r="P71" s="152"/>
      <c r="Q71"/>
      <c r="R71"/>
      <c r="S71"/>
      <c r="T71" s="152"/>
      <c r="U71"/>
      <c r="V71"/>
      <c r="W71"/>
      <c r="X71"/>
      <c r="Y71"/>
      <c r="AA71" s="236"/>
      <c r="AB71" s="236"/>
      <c r="AC71" s="236"/>
      <c r="AD71" s="236"/>
      <c r="AE71" s="240"/>
      <c r="AF71" s="240"/>
      <c r="AG71" s="236"/>
      <c r="AH71" s="236"/>
      <c r="AI71" s="236"/>
      <c r="AJ71" s="236"/>
      <c r="AK71" s="236"/>
      <c r="AL71" s="236"/>
      <c r="AM71" s="236"/>
      <c r="AN71" s="236"/>
      <c r="AO71" s="236"/>
      <c r="AP71" s="236"/>
      <c r="AQ71" s="236"/>
      <c r="AR71" s="236"/>
      <c r="AS71" s="236"/>
      <c r="AT71" s="236"/>
      <c r="AU71" s="236"/>
      <c r="AV71" s="236"/>
      <c r="AW71" s="236"/>
      <c r="AX71" s="236"/>
      <c r="AY71" s="236"/>
      <c r="AZ71" s="236"/>
      <c r="BA71" s="236"/>
      <c r="BB71" s="236"/>
    </row>
    <row r="72" spans="1:54" s="161" customFormat="1" ht="18" customHeight="1">
      <c r="A72"/>
      <c r="B72"/>
      <c r="C72"/>
      <c r="D72" s="152"/>
      <c r="E72"/>
      <c r="F72"/>
      <c r="G72"/>
      <c r="H72"/>
      <c r="I72"/>
      <c r="J72"/>
      <c r="K72"/>
      <c r="L72"/>
      <c r="M72"/>
      <c r="N72"/>
      <c r="O72"/>
      <c r="P72" s="152"/>
      <c r="Q72"/>
      <c r="R72"/>
      <c r="S72"/>
      <c r="T72" s="152"/>
      <c r="U72"/>
      <c r="V72"/>
      <c r="W72"/>
      <c r="X72"/>
      <c r="Y72"/>
      <c r="AA72" s="236"/>
      <c r="AB72" s="236"/>
      <c r="AC72" s="236"/>
      <c r="AD72" s="236"/>
      <c r="AE72" s="240"/>
      <c r="AF72" s="240"/>
      <c r="AG72" s="236"/>
      <c r="AH72" s="236"/>
      <c r="AI72" s="236"/>
      <c r="AJ72" s="236"/>
      <c r="AK72" s="236"/>
      <c r="AL72" s="236"/>
      <c r="AM72" s="236"/>
      <c r="AN72" s="236"/>
      <c r="AO72" s="236"/>
      <c r="AP72" s="236"/>
      <c r="AQ72" s="236"/>
      <c r="AR72" s="236"/>
      <c r="AS72" s="236"/>
      <c r="AT72" s="236"/>
      <c r="AU72" s="236"/>
      <c r="AV72" s="236"/>
      <c r="AW72" s="236"/>
      <c r="AX72" s="236"/>
      <c r="AY72" s="236"/>
      <c r="AZ72" s="236"/>
      <c r="BA72" s="236"/>
      <c r="BB72" s="236"/>
    </row>
    <row r="73" spans="1:54" s="161" customFormat="1" ht="18" customHeight="1">
      <c r="A73"/>
      <c r="B73"/>
      <c r="C73"/>
      <c r="D73" s="152"/>
      <c r="E73"/>
      <c r="F73"/>
      <c r="G73"/>
      <c r="H73"/>
      <c r="I73"/>
      <c r="J73"/>
      <c r="K73"/>
      <c r="L73"/>
      <c r="M73"/>
      <c r="N73"/>
      <c r="O73"/>
      <c r="P73" s="152"/>
      <c r="Q73"/>
      <c r="R73"/>
      <c r="S73"/>
      <c r="T73" s="152"/>
      <c r="U73"/>
      <c r="V73"/>
      <c r="W73"/>
      <c r="X73"/>
      <c r="Y73"/>
      <c r="AA73" s="236"/>
      <c r="AB73" s="236"/>
      <c r="AC73" s="236"/>
      <c r="AD73" s="236"/>
      <c r="AE73" s="240"/>
      <c r="AF73" s="240"/>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row>
    <row r="74" spans="1:54" s="161" customFormat="1" ht="18" customHeight="1">
      <c r="A74"/>
      <c r="B74"/>
      <c r="C74"/>
      <c r="D74" s="152"/>
      <c r="E74"/>
      <c r="F74"/>
      <c r="G74"/>
      <c r="H74"/>
      <c r="I74"/>
      <c r="J74"/>
      <c r="K74"/>
      <c r="L74"/>
      <c r="M74"/>
      <c r="N74"/>
      <c r="O74"/>
      <c r="P74" s="152"/>
      <c r="Q74"/>
      <c r="R74"/>
      <c r="S74"/>
      <c r="T74" s="152"/>
      <c r="U74"/>
      <c r="V74"/>
      <c r="W74"/>
      <c r="X74"/>
      <c r="Y74"/>
      <c r="AA74" s="236"/>
      <c r="AB74" s="236"/>
      <c r="AC74" s="236"/>
      <c r="AD74" s="236"/>
      <c r="AE74" s="240"/>
      <c r="AF74" s="240"/>
      <c r="AG74" s="236"/>
      <c r="AH74" s="236"/>
      <c r="AI74" s="236"/>
      <c r="AJ74" s="236"/>
      <c r="AK74" s="236"/>
      <c r="AL74" s="236"/>
      <c r="AM74" s="236"/>
      <c r="AN74" s="236"/>
      <c r="AO74" s="236"/>
      <c r="AP74" s="236"/>
      <c r="AQ74" s="236"/>
      <c r="AR74" s="236"/>
      <c r="AS74" s="236"/>
      <c r="AT74" s="236"/>
      <c r="AU74" s="236"/>
      <c r="AV74" s="236"/>
      <c r="AW74" s="236"/>
      <c r="AX74" s="236"/>
      <c r="AY74" s="236"/>
      <c r="AZ74" s="236"/>
      <c r="BA74" s="236"/>
      <c r="BB74" s="236"/>
    </row>
    <row r="75" spans="1:54" s="161" customFormat="1" ht="18" customHeight="1">
      <c r="A75"/>
      <c r="B75"/>
      <c r="C75"/>
      <c r="D75" s="152"/>
      <c r="E75"/>
      <c r="F75"/>
      <c r="G75"/>
      <c r="H75"/>
      <c r="I75"/>
      <c r="J75"/>
      <c r="K75"/>
      <c r="L75"/>
      <c r="M75"/>
      <c r="N75"/>
      <c r="O75"/>
      <c r="P75" s="152"/>
      <c r="Q75"/>
      <c r="R75"/>
      <c r="S75"/>
      <c r="T75" s="152"/>
      <c r="U75"/>
      <c r="V75"/>
      <c r="W75"/>
      <c r="X75"/>
      <c r="Y75"/>
      <c r="AA75" s="236"/>
      <c r="AB75" s="236"/>
      <c r="AC75" s="236"/>
      <c r="AD75" s="236"/>
      <c r="AE75" s="240"/>
      <c r="AF75" s="240"/>
      <c r="AG75" s="236"/>
      <c r="AH75" s="236"/>
      <c r="AI75" s="236"/>
      <c r="AJ75" s="236"/>
      <c r="AK75" s="236"/>
      <c r="AL75" s="236"/>
      <c r="AM75" s="236"/>
      <c r="AN75" s="236"/>
      <c r="AO75" s="236"/>
      <c r="AP75" s="236"/>
      <c r="AQ75" s="236"/>
      <c r="AR75" s="236"/>
      <c r="AS75" s="236"/>
      <c r="AT75" s="236"/>
      <c r="AU75" s="236"/>
      <c r="AV75" s="236"/>
      <c r="AW75" s="236"/>
      <c r="AX75" s="236"/>
      <c r="AY75" s="236"/>
      <c r="AZ75" s="236"/>
      <c r="BA75" s="236"/>
      <c r="BB75" s="236"/>
    </row>
    <row r="76" spans="1:54" s="161" customFormat="1" ht="18" customHeight="1">
      <c r="A76"/>
      <c r="B76"/>
      <c r="C76"/>
      <c r="D76" s="152"/>
      <c r="E76"/>
      <c r="F76"/>
      <c r="G76"/>
      <c r="H76"/>
      <c r="I76"/>
      <c r="J76"/>
      <c r="K76"/>
      <c r="L76"/>
      <c r="M76"/>
      <c r="N76"/>
      <c r="O76"/>
      <c r="P76" s="152"/>
      <c r="Q76"/>
      <c r="R76"/>
      <c r="S76"/>
      <c r="T76" s="152"/>
      <c r="U76"/>
      <c r="V76"/>
      <c r="W76"/>
      <c r="X76"/>
      <c r="Y76"/>
      <c r="AA76" s="236"/>
      <c r="AB76" s="236"/>
      <c r="AC76" s="236"/>
      <c r="AD76" s="236"/>
      <c r="AE76" s="240"/>
      <c r="AF76" s="240"/>
      <c r="AG76" s="236"/>
      <c r="AH76" s="236"/>
      <c r="AI76" s="236"/>
      <c r="AJ76" s="236"/>
      <c r="AK76" s="236"/>
      <c r="AL76" s="236"/>
      <c r="AM76" s="236"/>
      <c r="AN76" s="236"/>
      <c r="AO76" s="236"/>
      <c r="AP76" s="236"/>
      <c r="AQ76" s="236"/>
      <c r="AR76" s="236"/>
      <c r="AS76" s="236"/>
      <c r="AT76" s="236"/>
      <c r="AU76" s="236"/>
      <c r="AV76" s="236"/>
      <c r="AW76" s="236"/>
      <c r="AX76" s="236"/>
      <c r="AY76" s="236"/>
      <c r="AZ76" s="236"/>
      <c r="BA76" s="236"/>
      <c r="BB76" s="236"/>
    </row>
    <row r="77" spans="1:54" s="161" customFormat="1" ht="18" customHeight="1">
      <c r="A77"/>
      <c r="B77"/>
      <c r="C77"/>
      <c r="D77" s="152"/>
      <c r="E77"/>
      <c r="F77"/>
      <c r="G77"/>
      <c r="H77"/>
      <c r="I77"/>
      <c r="J77"/>
      <c r="K77"/>
      <c r="L77"/>
      <c r="M77"/>
      <c r="N77"/>
      <c r="O77"/>
      <c r="P77" s="152"/>
      <c r="Q77"/>
      <c r="R77"/>
      <c r="S77"/>
      <c r="T77" s="152"/>
      <c r="U77"/>
      <c r="V77"/>
      <c r="W77"/>
      <c r="X77"/>
      <c r="Y77"/>
      <c r="AA77" s="236"/>
      <c r="AB77" s="236"/>
      <c r="AC77" s="236"/>
      <c r="AD77" s="236"/>
      <c r="AE77" s="240"/>
      <c r="AF77" s="240"/>
      <c r="AG77" s="236"/>
      <c r="AH77" s="236"/>
      <c r="AI77" s="236"/>
      <c r="AJ77" s="236"/>
      <c r="AK77" s="236"/>
      <c r="AL77" s="236"/>
      <c r="AM77" s="236"/>
      <c r="AN77" s="236"/>
      <c r="AO77" s="236"/>
      <c r="AP77" s="236"/>
      <c r="AQ77" s="236"/>
      <c r="AR77" s="236"/>
      <c r="AS77" s="236"/>
      <c r="AT77" s="236"/>
      <c r="AU77" s="236"/>
      <c r="AV77" s="236"/>
      <c r="AW77" s="236"/>
      <c r="AX77" s="236"/>
      <c r="AY77" s="236"/>
      <c r="AZ77" s="236"/>
      <c r="BA77" s="236"/>
      <c r="BB77" s="236"/>
    </row>
    <row r="78" spans="1:54" s="161" customFormat="1" ht="18" customHeight="1">
      <c r="A78"/>
      <c r="B78"/>
      <c r="C78"/>
      <c r="D78" s="152"/>
      <c r="E78"/>
      <c r="F78"/>
      <c r="G78"/>
      <c r="H78"/>
      <c r="I78"/>
      <c r="J78"/>
      <c r="K78"/>
      <c r="L78"/>
      <c r="M78"/>
      <c r="N78"/>
      <c r="O78"/>
      <c r="P78" s="152"/>
      <c r="Q78"/>
      <c r="R78"/>
      <c r="S78"/>
      <c r="T78" s="152"/>
      <c r="U78"/>
      <c r="V78"/>
      <c r="W78"/>
      <c r="X78"/>
      <c r="Y78"/>
      <c r="AA78" s="236"/>
      <c r="AB78" s="236"/>
      <c r="AC78" s="236"/>
      <c r="AD78" s="236"/>
      <c r="AE78" s="240"/>
      <c r="AF78" s="240"/>
      <c r="AG78" s="236"/>
      <c r="AH78" s="236"/>
      <c r="AI78" s="236"/>
      <c r="AJ78" s="236"/>
      <c r="AK78" s="236"/>
      <c r="AL78" s="236"/>
      <c r="AM78" s="236"/>
      <c r="AN78" s="236"/>
      <c r="AO78" s="236"/>
      <c r="AP78" s="236"/>
      <c r="AQ78" s="236"/>
      <c r="AR78" s="236"/>
      <c r="AS78" s="236"/>
      <c r="AT78" s="236"/>
      <c r="AU78" s="236"/>
      <c r="AV78" s="236"/>
      <c r="AW78" s="236"/>
      <c r="AX78" s="236"/>
      <c r="AY78" s="236"/>
      <c r="AZ78" s="236"/>
      <c r="BA78" s="236"/>
      <c r="BB78" s="236"/>
    </row>
    <row r="79" spans="1:54" s="161" customFormat="1" ht="18" customHeight="1">
      <c r="A79"/>
      <c r="B79"/>
      <c r="C79"/>
      <c r="D79" s="152"/>
      <c r="E79"/>
      <c r="F79"/>
      <c r="G79"/>
      <c r="H79"/>
      <c r="I79"/>
      <c r="J79"/>
      <c r="K79"/>
      <c r="L79"/>
      <c r="M79"/>
      <c r="N79"/>
      <c r="O79"/>
      <c r="P79" s="152"/>
      <c r="Q79"/>
      <c r="R79"/>
      <c r="S79"/>
      <c r="T79" s="152"/>
      <c r="U79"/>
      <c r="V79"/>
      <c r="W79"/>
      <c r="X79"/>
      <c r="Y79"/>
      <c r="AA79" s="236"/>
      <c r="AB79" s="236"/>
      <c r="AC79" s="236"/>
      <c r="AD79" s="236"/>
      <c r="AE79" s="240"/>
      <c r="AF79" s="240"/>
      <c r="AG79" s="236"/>
      <c r="AH79" s="236"/>
      <c r="AI79" s="236"/>
      <c r="AJ79" s="236"/>
      <c r="AK79" s="236"/>
      <c r="AL79" s="236"/>
      <c r="AM79" s="236"/>
      <c r="AN79" s="236"/>
      <c r="AO79" s="236"/>
      <c r="AP79" s="236"/>
      <c r="AQ79" s="236"/>
      <c r="AR79" s="236"/>
      <c r="AS79" s="236"/>
      <c r="AT79" s="236"/>
      <c r="AU79" s="236"/>
      <c r="AV79" s="236"/>
      <c r="AW79" s="236"/>
      <c r="AX79" s="236"/>
      <c r="AY79" s="236"/>
      <c r="AZ79" s="236"/>
      <c r="BA79" s="236"/>
      <c r="BB79" s="236"/>
    </row>
    <row r="80" spans="1:54" s="161" customFormat="1" ht="18" customHeight="1">
      <c r="A80"/>
      <c r="B80"/>
      <c r="C80"/>
      <c r="D80" s="152"/>
      <c r="E80"/>
      <c r="F80"/>
      <c r="G80"/>
      <c r="H80"/>
      <c r="I80"/>
      <c r="J80"/>
      <c r="K80"/>
      <c r="L80"/>
      <c r="M80"/>
      <c r="N80"/>
      <c r="O80"/>
      <c r="P80" s="152"/>
      <c r="Q80"/>
      <c r="R80"/>
      <c r="S80"/>
      <c r="T80" s="152"/>
      <c r="U80"/>
      <c r="V80"/>
      <c r="W80"/>
      <c r="X80"/>
      <c r="Y80"/>
      <c r="AA80" s="236"/>
      <c r="AB80" s="236"/>
      <c r="AC80" s="236"/>
      <c r="AD80" s="236"/>
      <c r="AE80" s="240"/>
      <c r="AF80" s="240"/>
      <c r="AG80" s="236"/>
      <c r="AH80" s="236"/>
      <c r="AI80" s="236"/>
      <c r="AJ80" s="236"/>
      <c r="AK80" s="236"/>
      <c r="AL80" s="236"/>
      <c r="AM80" s="236"/>
      <c r="AN80" s="236"/>
      <c r="AO80" s="236"/>
      <c r="AP80" s="236"/>
      <c r="AQ80" s="236"/>
      <c r="AR80" s="236"/>
      <c r="AS80" s="236"/>
      <c r="AT80" s="236"/>
      <c r="AU80" s="236"/>
      <c r="AV80" s="236"/>
      <c r="AW80" s="236"/>
      <c r="AX80" s="236"/>
      <c r="AY80" s="236"/>
      <c r="AZ80" s="236"/>
      <c r="BA80" s="236"/>
      <c r="BB80" s="236"/>
    </row>
    <row r="81" spans="1:54" s="161" customFormat="1" ht="18" customHeight="1">
      <c r="A81"/>
      <c r="B81"/>
      <c r="C81"/>
      <c r="D81" s="152"/>
      <c r="E81"/>
      <c r="F81"/>
      <c r="G81"/>
      <c r="H81"/>
      <c r="I81"/>
      <c r="J81"/>
      <c r="K81"/>
      <c r="L81"/>
      <c r="M81"/>
      <c r="N81"/>
      <c r="O81"/>
      <c r="P81" s="152"/>
      <c r="Q81"/>
      <c r="R81"/>
      <c r="S81"/>
      <c r="T81" s="152"/>
      <c r="U81"/>
      <c r="V81"/>
      <c r="W81"/>
      <c r="X81"/>
      <c r="Y81"/>
      <c r="AA81" s="236"/>
      <c r="AB81" s="236"/>
      <c r="AC81" s="236"/>
      <c r="AD81" s="236"/>
      <c r="AE81" s="240"/>
      <c r="AF81" s="240"/>
      <c r="AG81" s="236"/>
      <c r="AH81" s="236"/>
      <c r="AI81" s="236"/>
      <c r="AJ81" s="236"/>
      <c r="AK81" s="236"/>
      <c r="AL81" s="236"/>
      <c r="AM81" s="236"/>
      <c r="AN81" s="236"/>
      <c r="AO81" s="236"/>
      <c r="AP81" s="236"/>
      <c r="AQ81" s="236"/>
      <c r="AR81" s="236"/>
      <c r="AS81" s="236"/>
      <c r="AT81" s="236"/>
      <c r="AU81" s="236"/>
      <c r="AV81" s="236"/>
      <c r="AW81" s="236"/>
      <c r="AX81" s="236"/>
      <c r="AY81" s="236"/>
      <c r="AZ81" s="236"/>
      <c r="BA81" s="236"/>
      <c r="BB81" s="236"/>
    </row>
    <row r="82" spans="1:54" s="161" customFormat="1" ht="18" customHeight="1">
      <c r="A82"/>
      <c r="B82"/>
      <c r="C82"/>
      <c r="D82" s="152"/>
      <c r="E82"/>
      <c r="F82"/>
      <c r="G82"/>
      <c r="H82"/>
      <c r="I82"/>
      <c r="J82"/>
      <c r="K82"/>
      <c r="L82"/>
      <c r="M82"/>
      <c r="N82"/>
      <c r="O82"/>
      <c r="P82" s="152"/>
      <c r="Q82"/>
      <c r="R82"/>
      <c r="S82"/>
      <c r="T82" s="152"/>
      <c r="U82"/>
      <c r="V82"/>
      <c r="W82"/>
      <c r="X82"/>
      <c r="Y82"/>
      <c r="AA82" s="236"/>
      <c r="AB82" s="236"/>
      <c r="AC82" s="236"/>
      <c r="AD82" s="236"/>
      <c r="AE82" s="240"/>
      <c r="AF82" s="240"/>
      <c r="AG82" s="236"/>
      <c r="AH82" s="236"/>
      <c r="AI82" s="236"/>
      <c r="AJ82" s="236"/>
      <c r="AK82" s="236"/>
      <c r="AL82" s="236"/>
      <c r="AM82" s="236"/>
      <c r="AN82" s="236"/>
      <c r="AO82" s="236"/>
      <c r="AP82" s="236"/>
      <c r="AQ82" s="236"/>
      <c r="AR82" s="236"/>
      <c r="AS82" s="236"/>
      <c r="AT82" s="236"/>
      <c r="AU82" s="236"/>
      <c r="AV82" s="236"/>
      <c r="AW82" s="236"/>
      <c r="AX82" s="236"/>
      <c r="AY82" s="236"/>
      <c r="AZ82" s="236"/>
      <c r="BA82" s="236"/>
      <c r="BB82" s="236"/>
    </row>
    <row r="83" spans="1:54" s="161" customFormat="1" ht="18" customHeight="1">
      <c r="A83"/>
      <c r="B83"/>
      <c r="C83"/>
      <c r="D83" s="152"/>
      <c r="E83"/>
      <c r="F83"/>
      <c r="G83"/>
      <c r="H83"/>
      <c r="I83"/>
      <c r="J83"/>
      <c r="K83"/>
      <c r="L83"/>
      <c r="M83"/>
      <c r="N83"/>
      <c r="O83"/>
      <c r="P83" s="152"/>
      <c r="Q83"/>
      <c r="R83"/>
      <c r="S83"/>
      <c r="T83" s="152"/>
      <c r="U83"/>
      <c r="V83"/>
      <c r="W83"/>
      <c r="X83"/>
      <c r="Y83"/>
      <c r="AA83" s="236"/>
      <c r="AB83" s="236"/>
      <c r="AC83" s="236"/>
      <c r="AD83" s="236"/>
      <c r="AE83" s="240"/>
      <c r="AF83" s="240"/>
      <c r="AG83" s="236"/>
      <c r="AH83" s="236"/>
      <c r="AI83" s="236"/>
      <c r="AJ83" s="236"/>
      <c r="AK83" s="236"/>
      <c r="AL83" s="236"/>
      <c r="AM83" s="236"/>
      <c r="AN83" s="236"/>
      <c r="AO83" s="236"/>
      <c r="AP83" s="236"/>
      <c r="AQ83" s="236"/>
      <c r="AR83" s="236"/>
      <c r="AS83" s="236"/>
      <c r="AT83" s="236"/>
      <c r="AU83" s="236"/>
      <c r="AV83" s="236"/>
      <c r="AW83" s="236"/>
      <c r="AX83" s="236"/>
      <c r="AY83" s="236"/>
      <c r="AZ83" s="236"/>
      <c r="BA83" s="236"/>
      <c r="BB83" s="236"/>
    </row>
    <row r="84" spans="1:54" s="161" customFormat="1" ht="18" customHeight="1">
      <c r="A84"/>
      <c r="B84"/>
      <c r="C84"/>
      <c r="D84" s="152"/>
      <c r="E84"/>
      <c r="F84"/>
      <c r="G84"/>
      <c r="H84"/>
      <c r="I84"/>
      <c r="J84"/>
      <c r="K84"/>
      <c r="L84"/>
      <c r="M84"/>
      <c r="N84"/>
      <c r="O84"/>
      <c r="P84" s="152"/>
      <c r="Q84"/>
      <c r="R84"/>
      <c r="S84"/>
      <c r="T84" s="152"/>
      <c r="U84"/>
      <c r="V84"/>
      <c r="W84"/>
      <c r="X84"/>
      <c r="Y84"/>
      <c r="AA84" s="236"/>
      <c r="AB84" s="236"/>
      <c r="AC84" s="236"/>
      <c r="AD84" s="236"/>
      <c r="AE84" s="240"/>
      <c r="AF84" s="240"/>
      <c r="AG84" s="236"/>
      <c r="AH84" s="236"/>
      <c r="AI84" s="236"/>
      <c r="AJ84" s="236"/>
      <c r="AK84" s="236"/>
      <c r="AL84" s="236"/>
      <c r="AM84" s="236"/>
      <c r="AN84" s="236"/>
      <c r="AO84" s="236"/>
      <c r="AP84" s="236"/>
      <c r="AQ84" s="236"/>
      <c r="AR84" s="236"/>
      <c r="AS84" s="236"/>
      <c r="AT84" s="236"/>
      <c r="AU84" s="236"/>
      <c r="AV84" s="236"/>
      <c r="AW84" s="236"/>
      <c r="AX84" s="236"/>
      <c r="AY84" s="236"/>
      <c r="AZ84" s="236"/>
      <c r="BA84" s="236"/>
      <c r="BB84" s="236"/>
    </row>
    <row r="85" spans="1:54" s="161" customFormat="1" ht="18" customHeight="1">
      <c r="A85"/>
      <c r="B85"/>
      <c r="C85"/>
      <c r="D85" s="152"/>
      <c r="E85"/>
      <c r="F85"/>
      <c r="G85"/>
      <c r="H85"/>
      <c r="I85"/>
      <c r="J85"/>
      <c r="K85"/>
      <c r="L85"/>
      <c r="M85"/>
      <c r="N85"/>
      <c r="O85"/>
      <c r="P85" s="152"/>
      <c r="Q85"/>
      <c r="R85"/>
      <c r="S85"/>
      <c r="T85" s="152"/>
      <c r="U85"/>
      <c r="V85"/>
      <c r="W85"/>
      <c r="X85"/>
      <c r="Y85"/>
      <c r="AA85" s="236"/>
      <c r="AB85" s="236"/>
      <c r="AC85" s="236"/>
      <c r="AD85" s="236"/>
      <c r="AE85" s="236"/>
      <c r="AF85" s="236"/>
      <c r="AG85" s="236"/>
      <c r="AH85" s="236"/>
      <c r="AI85" s="236"/>
      <c r="AJ85" s="236"/>
      <c r="AK85" s="236"/>
      <c r="AL85" s="236"/>
      <c r="AM85" s="236"/>
      <c r="AN85" s="236"/>
      <c r="AO85" s="236"/>
      <c r="AP85" s="236"/>
      <c r="AQ85" s="236"/>
      <c r="AR85" s="236"/>
      <c r="AS85" s="236"/>
      <c r="AT85" s="236"/>
      <c r="AU85" s="236"/>
      <c r="AV85" s="236"/>
      <c r="AW85" s="236"/>
      <c r="AX85" s="236"/>
      <c r="AY85" s="236"/>
      <c r="AZ85" s="236"/>
      <c r="BA85" s="236"/>
      <c r="BB85" s="236"/>
    </row>
    <row r="86" spans="1:54" s="161" customFormat="1" ht="18" customHeight="1">
      <c r="A86"/>
      <c r="B86"/>
      <c r="C86"/>
      <c r="D86" s="152"/>
      <c r="E86"/>
      <c r="F86"/>
      <c r="G86"/>
      <c r="H86"/>
      <c r="I86"/>
      <c r="J86"/>
      <c r="K86"/>
      <c r="L86"/>
      <c r="M86"/>
      <c r="N86"/>
      <c r="O86"/>
      <c r="P86" s="152"/>
      <c r="Q86"/>
      <c r="R86"/>
      <c r="S86"/>
      <c r="T86" s="152"/>
      <c r="U86"/>
      <c r="V86"/>
      <c r="W86"/>
      <c r="X86"/>
      <c r="Y8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c r="AW86" s="236"/>
      <c r="AX86" s="236"/>
      <c r="AY86" s="236"/>
      <c r="AZ86" s="236"/>
      <c r="BA86" s="236"/>
      <c r="BB86" s="236"/>
    </row>
    <row r="87" spans="1:54" s="161" customFormat="1" ht="18" customHeight="1">
      <c r="A87"/>
      <c r="B87"/>
      <c r="C87"/>
      <c r="D87" s="152"/>
      <c r="E87"/>
      <c r="F87"/>
      <c r="G87"/>
      <c r="H87"/>
      <c r="I87"/>
      <c r="J87"/>
      <c r="K87"/>
      <c r="L87"/>
      <c r="M87"/>
      <c r="N87"/>
      <c r="O87"/>
      <c r="P87" s="152"/>
      <c r="Q87"/>
      <c r="R87"/>
      <c r="S87"/>
      <c r="T87" s="152"/>
      <c r="U87"/>
      <c r="V87"/>
      <c r="W87"/>
      <c r="X87"/>
      <c r="Y87"/>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6"/>
      <c r="AZ87" s="236"/>
      <c r="BA87" s="236"/>
      <c r="BB87" s="236"/>
    </row>
    <row r="88" spans="1:54" s="161" customFormat="1" ht="18" customHeight="1">
      <c r="A88"/>
      <c r="B88"/>
      <c r="C88"/>
      <c r="D88" s="152"/>
      <c r="E88"/>
      <c r="F88"/>
      <c r="G88"/>
      <c r="H88"/>
      <c r="I88"/>
      <c r="J88"/>
      <c r="K88"/>
      <c r="L88"/>
      <c r="M88"/>
      <c r="N88"/>
      <c r="O88"/>
      <c r="P88" s="152"/>
      <c r="Q88"/>
      <c r="R88"/>
      <c r="S88"/>
      <c r="T88" s="152"/>
      <c r="U88"/>
      <c r="V88"/>
      <c r="W88"/>
      <c r="X88"/>
      <c r="Y88"/>
      <c r="AA88" s="236"/>
      <c r="AB88" s="236"/>
      <c r="AC88" s="236"/>
      <c r="AD88" s="236"/>
      <c r="AE88" s="236"/>
      <c r="AF88" s="236"/>
      <c r="AG88" s="236"/>
      <c r="AH88" s="236"/>
      <c r="AI88" s="236"/>
      <c r="AJ88" s="236"/>
      <c r="AK88" s="236"/>
      <c r="AL88" s="236"/>
      <c r="AM88" s="236"/>
      <c r="AN88" s="236"/>
      <c r="AO88" s="236"/>
      <c r="AP88" s="236"/>
      <c r="AQ88" s="236"/>
      <c r="AR88" s="236"/>
      <c r="AS88" s="236"/>
      <c r="AT88" s="236"/>
      <c r="AU88" s="236"/>
      <c r="AV88" s="236"/>
      <c r="AW88" s="236"/>
      <c r="AX88" s="236"/>
      <c r="AY88" s="236"/>
      <c r="AZ88" s="236"/>
      <c r="BA88" s="236"/>
      <c r="BB88" s="236"/>
    </row>
    <row r="89" spans="1:54" s="161" customFormat="1" ht="18" customHeight="1">
      <c r="A89"/>
      <c r="B89"/>
      <c r="C89"/>
      <c r="D89" s="152"/>
      <c r="E89"/>
      <c r="F89"/>
      <c r="G89"/>
      <c r="H89"/>
      <c r="I89"/>
      <c r="J89"/>
      <c r="K89"/>
      <c r="L89"/>
      <c r="M89"/>
      <c r="N89"/>
      <c r="O89"/>
      <c r="P89" s="152"/>
      <c r="Q89"/>
      <c r="R89"/>
      <c r="S89"/>
      <c r="T89" s="152"/>
      <c r="U89"/>
      <c r="V89"/>
      <c r="W89"/>
      <c r="X89"/>
      <c r="Y89"/>
      <c r="AA89" s="236"/>
      <c r="AB89" s="236"/>
      <c r="AC89" s="236"/>
      <c r="AD89" s="236"/>
      <c r="AE89" s="236"/>
      <c r="AF89" s="236"/>
      <c r="AG89" s="236"/>
      <c r="AH89" s="236"/>
      <c r="AI89" s="236"/>
      <c r="AJ89" s="236"/>
      <c r="AK89" s="236"/>
      <c r="AL89" s="236"/>
      <c r="AM89" s="236"/>
      <c r="AN89" s="236"/>
      <c r="AO89" s="236"/>
      <c r="AP89" s="236"/>
      <c r="AQ89" s="236"/>
      <c r="AR89" s="236"/>
      <c r="AS89" s="236"/>
      <c r="AT89" s="236"/>
      <c r="AU89" s="236"/>
      <c r="AV89" s="236"/>
      <c r="AW89" s="236"/>
      <c r="AX89" s="236"/>
      <c r="AY89" s="236"/>
      <c r="AZ89" s="236"/>
      <c r="BA89" s="236"/>
      <c r="BB89" s="236"/>
    </row>
    <row r="90" spans="1:54" s="161" customFormat="1" ht="18" customHeight="1">
      <c r="A90"/>
      <c r="B90"/>
      <c r="C90"/>
      <c r="D90" s="152"/>
      <c r="E90"/>
      <c r="F90"/>
      <c r="G90"/>
      <c r="H90"/>
      <c r="I90"/>
      <c r="J90"/>
      <c r="K90"/>
      <c r="L90"/>
      <c r="M90"/>
      <c r="N90"/>
      <c r="O90"/>
      <c r="P90" s="152"/>
      <c r="Q90"/>
      <c r="R90"/>
      <c r="S90"/>
      <c r="T90" s="152"/>
      <c r="U90"/>
      <c r="V90"/>
      <c r="W90"/>
      <c r="X90"/>
      <c r="Y90"/>
      <c r="AA90" s="236"/>
      <c r="AB90" s="236"/>
      <c r="AC90" s="236"/>
      <c r="AD90" s="236"/>
      <c r="AE90" s="236"/>
      <c r="AF90" s="236"/>
      <c r="AG90" s="236"/>
      <c r="AH90" s="236"/>
      <c r="AI90" s="236"/>
      <c r="AJ90" s="236"/>
      <c r="AK90" s="236"/>
      <c r="AL90" s="236"/>
      <c r="AM90" s="236"/>
      <c r="AN90" s="236"/>
      <c r="AO90" s="236"/>
      <c r="AP90" s="236"/>
      <c r="AQ90" s="236"/>
      <c r="AR90" s="236"/>
      <c r="AS90" s="236"/>
      <c r="AT90" s="236"/>
      <c r="AU90" s="236"/>
      <c r="AV90" s="236"/>
      <c r="AW90" s="236"/>
      <c r="AX90" s="236"/>
      <c r="AY90" s="236"/>
      <c r="AZ90" s="236"/>
      <c r="BA90" s="236"/>
      <c r="BB90" s="236"/>
    </row>
    <row r="91" spans="1:54" s="161" customFormat="1" ht="18" customHeight="1">
      <c r="A91"/>
      <c r="B91"/>
      <c r="C91"/>
      <c r="D91" s="152"/>
      <c r="E91"/>
      <c r="F91"/>
      <c r="G91"/>
      <c r="H91"/>
      <c r="I91"/>
      <c r="J91"/>
      <c r="K91"/>
      <c r="L91"/>
      <c r="M91"/>
      <c r="N91"/>
      <c r="O91"/>
      <c r="P91" s="152"/>
      <c r="Q91"/>
      <c r="R91"/>
      <c r="S91"/>
      <c r="T91" s="152"/>
      <c r="U91"/>
      <c r="V91"/>
      <c r="W91"/>
      <c r="X91"/>
      <c r="Y91"/>
      <c r="AA91" s="236"/>
      <c r="AB91" s="236"/>
      <c r="AC91" s="236"/>
      <c r="AD91" s="236"/>
      <c r="AE91" s="240"/>
      <c r="AF91" s="240"/>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row>
    <row r="92" spans="1:54" s="161" customFormat="1" ht="18" customHeight="1">
      <c r="A92"/>
      <c r="B92"/>
      <c r="C92"/>
      <c r="D92" s="152"/>
      <c r="E92"/>
      <c r="F92"/>
      <c r="G92"/>
      <c r="H92"/>
      <c r="I92"/>
      <c r="J92"/>
      <c r="K92"/>
      <c r="L92"/>
      <c r="M92"/>
      <c r="N92"/>
      <c r="O92"/>
      <c r="P92" s="152"/>
      <c r="Q92"/>
      <c r="R92"/>
      <c r="S92"/>
      <c r="T92" s="152"/>
      <c r="U92"/>
      <c r="V92"/>
      <c r="W92"/>
      <c r="X92"/>
      <c r="Y92"/>
      <c r="AA92" s="236"/>
      <c r="AB92" s="236"/>
      <c r="AC92" s="236"/>
      <c r="AD92" s="236"/>
      <c r="AE92" s="240"/>
      <c r="AF92" s="240"/>
      <c r="AG92" s="236"/>
      <c r="AH92" s="236"/>
      <c r="AI92" s="236"/>
      <c r="AJ92" s="236"/>
      <c r="AK92" s="236"/>
      <c r="AL92" s="236"/>
      <c r="AM92" s="236"/>
      <c r="AN92" s="236"/>
      <c r="AO92" s="236"/>
      <c r="AP92" s="236"/>
      <c r="AQ92" s="236"/>
      <c r="AR92" s="236"/>
      <c r="AS92" s="236"/>
      <c r="AT92" s="236"/>
      <c r="AU92" s="236"/>
      <c r="AV92" s="236"/>
      <c r="AW92" s="236"/>
      <c r="AX92" s="236"/>
      <c r="AY92" s="236"/>
      <c r="AZ92" s="236"/>
      <c r="BA92" s="236"/>
      <c r="BB92" s="236"/>
    </row>
    <row r="93" spans="1:54" s="161" customFormat="1" ht="18" customHeight="1">
      <c r="A93"/>
      <c r="B93"/>
      <c r="C93"/>
      <c r="D93" s="152"/>
      <c r="E93"/>
      <c r="F93"/>
      <c r="G93"/>
      <c r="H93"/>
      <c r="I93"/>
      <c r="J93"/>
      <c r="K93"/>
      <c r="L93"/>
      <c r="M93"/>
      <c r="N93"/>
      <c r="O93"/>
      <c r="P93" s="152"/>
      <c r="Q93"/>
      <c r="R93"/>
      <c r="S93"/>
      <c r="T93" s="152"/>
      <c r="U93"/>
      <c r="V93"/>
      <c r="W93"/>
      <c r="X93"/>
      <c r="Y93"/>
      <c r="AA93" s="236"/>
      <c r="AB93" s="236"/>
      <c r="AC93" s="236"/>
      <c r="AD93" s="236"/>
      <c r="AE93" s="240"/>
      <c r="AF93" s="240"/>
      <c r="AG93" s="236"/>
      <c r="AH93" s="236"/>
      <c r="AI93" s="236"/>
      <c r="AJ93" s="236"/>
      <c r="AK93" s="236"/>
      <c r="AL93" s="236"/>
      <c r="AM93" s="236"/>
      <c r="AN93" s="236"/>
      <c r="AO93" s="236"/>
      <c r="AP93" s="236"/>
      <c r="AQ93" s="236"/>
      <c r="AR93" s="236"/>
      <c r="AS93" s="236"/>
      <c r="AT93" s="236"/>
      <c r="AU93" s="236"/>
      <c r="AV93" s="236"/>
      <c r="AW93" s="236"/>
      <c r="AX93" s="236"/>
      <c r="AY93" s="236"/>
      <c r="AZ93" s="236"/>
      <c r="BA93" s="236"/>
      <c r="BB93" s="236"/>
    </row>
    <row r="94" spans="1:54" s="161" customFormat="1" ht="18" customHeight="1">
      <c r="A94"/>
      <c r="B94"/>
      <c r="C94"/>
      <c r="D94" s="152"/>
      <c r="E94"/>
      <c r="F94"/>
      <c r="G94"/>
      <c r="H94"/>
      <c r="I94"/>
      <c r="J94"/>
      <c r="K94"/>
      <c r="L94"/>
      <c r="M94"/>
      <c r="N94"/>
      <c r="O94"/>
      <c r="P94" s="152"/>
      <c r="Q94"/>
      <c r="R94"/>
      <c r="S94"/>
      <c r="T94" s="152"/>
      <c r="U94"/>
      <c r="V94"/>
      <c r="W94"/>
      <c r="X94"/>
      <c r="Y94"/>
      <c r="AA94" s="236"/>
      <c r="AB94" s="236"/>
      <c r="AC94" s="236"/>
      <c r="AD94" s="236"/>
      <c r="AE94" s="240"/>
      <c r="AF94" s="240"/>
      <c r="AG94" s="236"/>
      <c r="AH94" s="236"/>
      <c r="AI94" s="236"/>
      <c r="AJ94" s="236"/>
      <c r="AK94" s="236"/>
      <c r="AL94" s="236"/>
      <c r="AM94" s="236"/>
      <c r="AN94" s="236"/>
      <c r="AO94" s="236"/>
      <c r="AP94" s="236"/>
      <c r="AQ94" s="236"/>
      <c r="AR94" s="236"/>
      <c r="AS94" s="236"/>
      <c r="AT94" s="236"/>
      <c r="AU94" s="236"/>
      <c r="AV94" s="236"/>
      <c r="AW94" s="236"/>
      <c r="AX94" s="236"/>
      <c r="AY94" s="236"/>
      <c r="AZ94" s="236"/>
      <c r="BA94" s="236"/>
      <c r="BB94" s="236"/>
    </row>
    <row r="95" spans="1:54" s="161" customFormat="1" ht="18" customHeight="1">
      <c r="A95"/>
      <c r="B95"/>
      <c r="C95"/>
      <c r="D95" s="152"/>
      <c r="E95"/>
      <c r="F95"/>
      <c r="G95"/>
      <c r="H95"/>
      <c r="I95"/>
      <c r="J95"/>
      <c r="K95"/>
      <c r="L95"/>
      <c r="M95"/>
      <c r="N95"/>
      <c r="O95"/>
      <c r="P95" s="152"/>
      <c r="Q95"/>
      <c r="R95"/>
      <c r="S95"/>
      <c r="T95" s="152"/>
      <c r="U95"/>
      <c r="V95"/>
      <c r="W95"/>
      <c r="X95"/>
      <c r="Y95"/>
      <c r="AA95" s="236"/>
      <c r="AB95" s="236"/>
      <c r="AC95" s="236"/>
      <c r="AD95" s="236"/>
      <c r="AE95" s="240"/>
      <c r="AF95" s="240"/>
      <c r="AG95" s="236"/>
      <c r="AH95" s="236"/>
      <c r="AI95" s="236"/>
      <c r="AJ95" s="236"/>
      <c r="AK95" s="236"/>
      <c r="AL95" s="236"/>
      <c r="AM95" s="236"/>
      <c r="AN95" s="236"/>
      <c r="AO95" s="236"/>
      <c r="AP95" s="236"/>
      <c r="AQ95" s="236"/>
      <c r="AR95" s="236"/>
      <c r="AS95" s="236"/>
      <c r="AT95" s="236"/>
      <c r="AU95" s="236"/>
      <c r="AV95" s="236"/>
      <c r="AW95" s="236"/>
      <c r="AX95" s="236"/>
      <c r="AY95" s="236"/>
      <c r="AZ95" s="236"/>
      <c r="BA95" s="236"/>
      <c r="BB95" s="236"/>
    </row>
    <row r="96" spans="1:54" s="161" customFormat="1" ht="18" customHeight="1">
      <c r="A96"/>
      <c r="B96"/>
      <c r="C96"/>
      <c r="D96" s="152"/>
      <c r="E96"/>
      <c r="F96"/>
      <c r="G96"/>
      <c r="H96"/>
      <c r="I96"/>
      <c r="J96"/>
      <c r="K96"/>
      <c r="L96"/>
      <c r="M96"/>
      <c r="N96"/>
      <c r="O96"/>
      <c r="P96" s="152"/>
      <c r="Q96"/>
      <c r="R96"/>
      <c r="S96"/>
      <c r="T96" s="152"/>
      <c r="U96"/>
      <c r="V96"/>
      <c r="W96"/>
      <c r="X96"/>
      <c r="Y96"/>
      <c r="AA96" s="236"/>
      <c r="AB96" s="236"/>
      <c r="AC96" s="236"/>
      <c r="AD96" s="236"/>
      <c r="AE96" s="240"/>
      <c r="AF96" s="240"/>
      <c r="AG96" s="236"/>
      <c r="AH96" s="236"/>
      <c r="AI96" s="236"/>
      <c r="AJ96" s="236"/>
      <c r="AK96" s="236"/>
      <c r="AL96" s="236"/>
      <c r="AM96" s="236"/>
      <c r="AN96" s="236"/>
      <c r="AO96" s="236"/>
      <c r="AP96" s="236"/>
      <c r="AQ96" s="236"/>
      <c r="AR96" s="236"/>
      <c r="AS96" s="236"/>
      <c r="AT96" s="236"/>
      <c r="AU96" s="236"/>
      <c r="AV96" s="236"/>
      <c r="AW96" s="236"/>
      <c r="AX96" s="236"/>
      <c r="AY96" s="236"/>
      <c r="AZ96" s="236"/>
      <c r="BA96" s="236"/>
      <c r="BB96" s="236"/>
    </row>
    <row r="97" spans="1:54" s="161" customFormat="1" ht="18" customHeight="1">
      <c r="A97"/>
      <c r="B97"/>
      <c r="C97"/>
      <c r="D97" s="152"/>
      <c r="E97"/>
      <c r="F97"/>
      <c r="G97"/>
      <c r="H97"/>
      <c r="I97"/>
      <c r="J97"/>
      <c r="K97"/>
      <c r="L97"/>
      <c r="M97"/>
      <c r="N97"/>
      <c r="O97"/>
      <c r="P97" s="152"/>
      <c r="Q97"/>
      <c r="R97"/>
      <c r="S97"/>
      <c r="T97" s="152"/>
      <c r="U97"/>
      <c r="V97"/>
      <c r="W97"/>
      <c r="X97"/>
      <c r="Y97"/>
      <c r="AA97" s="236"/>
      <c r="AB97" s="236"/>
      <c r="AC97" s="236"/>
      <c r="AD97" s="236"/>
      <c r="AE97" s="240"/>
      <c r="AF97" s="240"/>
      <c r="AG97" s="236"/>
      <c r="AH97" s="236"/>
      <c r="AI97" s="236"/>
      <c r="AJ97" s="236"/>
      <c r="AK97" s="236"/>
      <c r="AL97" s="236"/>
      <c r="AM97" s="236"/>
      <c r="AN97" s="236"/>
      <c r="AO97" s="236"/>
      <c r="AP97" s="236"/>
      <c r="AQ97" s="236"/>
      <c r="AR97" s="236"/>
      <c r="AS97" s="236"/>
      <c r="AT97" s="236"/>
      <c r="AU97" s="236"/>
      <c r="AV97" s="236"/>
      <c r="AW97" s="236"/>
      <c r="AX97" s="236"/>
      <c r="AY97" s="236"/>
      <c r="AZ97" s="236"/>
      <c r="BA97" s="236"/>
      <c r="BB97" s="236"/>
    </row>
    <row r="98" spans="1:54" s="161" customFormat="1" ht="18" customHeight="1">
      <c r="A98"/>
      <c r="B98"/>
      <c r="C98"/>
      <c r="D98" s="152"/>
      <c r="E98"/>
      <c r="F98"/>
      <c r="G98"/>
      <c r="H98"/>
      <c r="I98"/>
      <c r="J98"/>
      <c r="K98"/>
      <c r="L98"/>
      <c r="M98"/>
      <c r="N98"/>
      <c r="O98"/>
      <c r="P98" s="152"/>
      <c r="Q98"/>
      <c r="R98"/>
      <c r="S98"/>
      <c r="T98" s="152"/>
      <c r="U98"/>
      <c r="V98"/>
      <c r="W98"/>
      <c r="X98"/>
      <c r="Y98"/>
      <c r="AA98" s="236"/>
      <c r="AB98" s="236"/>
      <c r="AC98" s="236"/>
      <c r="AD98" s="236"/>
      <c r="AE98" s="240"/>
      <c r="AF98" s="240"/>
      <c r="AG98" s="236"/>
      <c r="AH98" s="236"/>
      <c r="AI98" s="236"/>
      <c r="AJ98" s="236"/>
      <c r="AK98" s="236"/>
      <c r="AL98" s="236"/>
      <c r="AM98" s="236"/>
      <c r="AN98" s="236"/>
      <c r="AO98" s="236"/>
      <c r="AP98" s="236"/>
      <c r="AQ98" s="236"/>
      <c r="AR98" s="236"/>
      <c r="AS98" s="236"/>
      <c r="AT98" s="236"/>
      <c r="AU98" s="236"/>
      <c r="AV98" s="236"/>
      <c r="AW98" s="236"/>
      <c r="AX98" s="236"/>
      <c r="AY98" s="236"/>
      <c r="AZ98" s="236"/>
      <c r="BA98" s="236"/>
      <c r="BB98" s="236"/>
    </row>
    <row r="99" spans="1:54" s="161" customFormat="1" ht="18" customHeight="1">
      <c r="A99"/>
      <c r="B99"/>
      <c r="C99"/>
      <c r="D99" s="152"/>
      <c r="E99"/>
      <c r="F99"/>
      <c r="G99"/>
      <c r="H99"/>
      <c r="I99"/>
      <c r="J99"/>
      <c r="K99"/>
      <c r="L99"/>
      <c r="M99"/>
      <c r="N99"/>
      <c r="O99"/>
      <c r="P99" s="152"/>
      <c r="Q99"/>
      <c r="R99"/>
      <c r="S99"/>
      <c r="T99" s="152"/>
      <c r="U99"/>
      <c r="V99"/>
      <c r="W99"/>
      <c r="X99"/>
      <c r="Y99"/>
      <c r="AA99" s="236"/>
      <c r="AB99" s="236"/>
      <c r="AC99" s="236"/>
      <c r="AD99" s="236"/>
      <c r="AE99" s="240"/>
      <c r="AF99" s="240"/>
      <c r="AG99" s="236"/>
      <c r="AH99" s="236"/>
      <c r="AI99" s="236"/>
      <c r="AJ99" s="236"/>
      <c r="AK99" s="236"/>
      <c r="AL99" s="236"/>
      <c r="AM99" s="236"/>
      <c r="AN99" s="236"/>
      <c r="AO99" s="236"/>
      <c r="AP99" s="236"/>
      <c r="AQ99" s="236"/>
      <c r="AR99" s="236"/>
      <c r="AS99" s="236"/>
      <c r="AT99" s="236"/>
      <c r="AU99" s="236"/>
      <c r="AV99" s="236"/>
      <c r="AW99" s="236"/>
      <c r="AX99" s="236"/>
      <c r="AY99" s="236"/>
      <c r="AZ99" s="236"/>
      <c r="BA99" s="236"/>
      <c r="BB99" s="236"/>
    </row>
    <row r="100" spans="1:54" s="161" customFormat="1" ht="18" customHeight="1">
      <c r="A100"/>
      <c r="B100"/>
      <c r="C100"/>
      <c r="D100" s="152"/>
      <c r="E100"/>
      <c r="F100"/>
      <c r="G100"/>
      <c r="H100"/>
      <c r="I100"/>
      <c r="J100"/>
      <c r="K100"/>
      <c r="L100"/>
      <c r="M100"/>
      <c r="N100"/>
      <c r="O100"/>
      <c r="P100" s="152"/>
      <c r="Q100"/>
      <c r="R100"/>
      <c r="S100"/>
      <c r="T100" s="152"/>
      <c r="U100"/>
      <c r="V100"/>
      <c r="W100"/>
      <c r="X100"/>
      <c r="Y100"/>
      <c r="AA100" s="236"/>
      <c r="AB100" s="236"/>
      <c r="AC100" s="236"/>
      <c r="AD100" s="236"/>
      <c r="AE100" s="240"/>
      <c r="AF100" s="240"/>
      <c r="AG100" s="236"/>
      <c r="AH100" s="236"/>
      <c r="AI100" s="236"/>
      <c r="AJ100" s="236"/>
      <c r="AK100" s="236"/>
      <c r="AL100" s="236"/>
      <c r="AM100" s="236"/>
      <c r="AN100" s="236"/>
      <c r="AO100" s="236"/>
      <c r="AP100" s="236"/>
      <c r="AQ100" s="236"/>
      <c r="AR100" s="236"/>
      <c r="AS100" s="236"/>
      <c r="AT100" s="236"/>
      <c r="AU100" s="236"/>
      <c r="AV100" s="236"/>
      <c r="AW100" s="236"/>
      <c r="AX100" s="236"/>
      <c r="AY100" s="236"/>
      <c r="AZ100" s="236"/>
      <c r="BA100" s="236"/>
      <c r="BB100" s="236"/>
    </row>
    <row r="101" spans="1:54" s="161" customFormat="1" ht="18" customHeight="1">
      <c r="A101"/>
      <c r="B101"/>
      <c r="C101"/>
      <c r="D101" s="152"/>
      <c r="E101"/>
      <c r="F101"/>
      <c r="G101"/>
      <c r="H101"/>
      <c r="I101"/>
      <c r="J101"/>
      <c r="K101"/>
      <c r="L101"/>
      <c r="M101"/>
      <c r="N101"/>
      <c r="O101"/>
      <c r="P101" s="152"/>
      <c r="Q101"/>
      <c r="R101"/>
      <c r="S101"/>
      <c r="T101" s="152"/>
      <c r="U101"/>
      <c r="V101"/>
      <c r="W101"/>
      <c r="X101"/>
      <c r="Y101"/>
      <c r="AA101" s="236"/>
      <c r="AB101" s="236"/>
      <c r="AC101" s="236"/>
      <c r="AD101" s="236"/>
      <c r="AE101" s="240"/>
      <c r="AF101" s="240"/>
      <c r="AG101" s="236"/>
      <c r="AH101" s="236"/>
      <c r="AI101" s="236"/>
      <c r="AJ101" s="236"/>
      <c r="AK101" s="236"/>
      <c r="AL101" s="236"/>
      <c r="AM101" s="236"/>
      <c r="AN101" s="236"/>
      <c r="AO101" s="236"/>
      <c r="AP101" s="236"/>
      <c r="AQ101" s="236"/>
      <c r="AR101" s="236"/>
      <c r="AS101" s="236"/>
      <c r="AT101" s="236"/>
      <c r="AU101" s="236"/>
      <c r="AV101" s="236"/>
      <c r="AW101" s="236"/>
      <c r="AX101" s="236"/>
      <c r="AY101" s="236"/>
      <c r="AZ101" s="236"/>
      <c r="BA101" s="236"/>
      <c r="BB101" s="236"/>
    </row>
    <row r="102" spans="1:54" s="161" customFormat="1" ht="18" customHeight="1">
      <c r="A102"/>
      <c r="B102"/>
      <c r="C102"/>
      <c r="D102" s="152"/>
      <c r="E102"/>
      <c r="F102"/>
      <c r="G102"/>
      <c r="H102"/>
      <c r="I102"/>
      <c r="J102"/>
      <c r="K102"/>
      <c r="L102"/>
      <c r="M102"/>
      <c r="N102"/>
      <c r="O102"/>
      <c r="P102" s="152"/>
      <c r="Q102"/>
      <c r="R102"/>
      <c r="S102"/>
      <c r="T102" s="152"/>
      <c r="U102"/>
      <c r="V102"/>
      <c r="W102"/>
      <c r="X102"/>
      <c r="Y102"/>
      <c r="AA102" s="236"/>
      <c r="AB102" s="236"/>
      <c r="AC102" s="236"/>
      <c r="AD102" s="236"/>
      <c r="AE102" s="240"/>
      <c r="AF102" s="240"/>
      <c r="AG102" s="236"/>
      <c r="AH102" s="236"/>
      <c r="AI102" s="236"/>
      <c r="AJ102" s="236"/>
      <c r="AK102" s="236"/>
      <c r="AL102" s="236"/>
      <c r="AM102" s="236"/>
      <c r="AN102" s="236"/>
      <c r="AO102" s="236"/>
      <c r="AP102" s="236"/>
      <c r="AQ102" s="236"/>
      <c r="AR102" s="236"/>
      <c r="AS102" s="236"/>
      <c r="AT102" s="236"/>
      <c r="AU102" s="236"/>
      <c r="AV102" s="236"/>
      <c r="AW102" s="236"/>
      <c r="AX102" s="236"/>
      <c r="AY102" s="236"/>
      <c r="AZ102" s="236"/>
      <c r="BA102" s="236"/>
      <c r="BB102" s="236"/>
    </row>
    <row r="103" spans="1:54" s="161" customFormat="1" ht="18" customHeight="1">
      <c r="A103"/>
      <c r="B103"/>
      <c r="C103"/>
      <c r="D103" s="152"/>
      <c r="E103"/>
      <c r="F103"/>
      <c r="G103"/>
      <c r="H103"/>
      <c r="I103"/>
      <c r="J103"/>
      <c r="K103"/>
      <c r="L103"/>
      <c r="M103"/>
      <c r="N103"/>
      <c r="O103"/>
      <c r="P103" s="152"/>
      <c r="Q103"/>
      <c r="R103"/>
      <c r="S103"/>
      <c r="T103" s="152"/>
      <c r="U103"/>
      <c r="V103"/>
      <c r="W103"/>
      <c r="X103"/>
      <c r="Y103"/>
      <c r="AA103" s="236"/>
      <c r="AB103" s="236"/>
      <c r="AC103" s="236"/>
      <c r="AD103" s="236"/>
      <c r="AE103" s="240"/>
      <c r="AF103" s="240"/>
      <c r="AG103" s="236"/>
      <c r="AH103" s="236"/>
      <c r="AI103" s="236"/>
      <c r="AJ103" s="236"/>
      <c r="AK103" s="236"/>
      <c r="AL103" s="236"/>
      <c r="AM103" s="236"/>
      <c r="AN103" s="236"/>
      <c r="AO103" s="236"/>
      <c r="AP103" s="236"/>
      <c r="AQ103" s="236"/>
      <c r="AR103" s="236"/>
      <c r="AS103" s="236"/>
      <c r="AT103" s="236"/>
      <c r="AU103" s="236"/>
      <c r="AV103" s="236"/>
      <c r="AW103" s="236"/>
      <c r="AX103" s="236"/>
      <c r="AY103" s="236"/>
      <c r="AZ103" s="236"/>
      <c r="BA103" s="236"/>
      <c r="BB103" s="236"/>
    </row>
    <row r="104" spans="1:54" s="161" customFormat="1" ht="18" customHeight="1">
      <c r="A104"/>
      <c r="B104"/>
      <c r="C104"/>
      <c r="D104" s="152"/>
      <c r="E104"/>
      <c r="F104"/>
      <c r="G104"/>
      <c r="H104"/>
      <c r="I104"/>
      <c r="J104"/>
      <c r="K104"/>
      <c r="L104"/>
      <c r="M104"/>
      <c r="N104"/>
      <c r="O104"/>
      <c r="P104" s="152"/>
      <c r="Q104"/>
      <c r="R104"/>
      <c r="S104"/>
      <c r="T104" s="152"/>
      <c r="U104"/>
      <c r="V104"/>
      <c r="W104"/>
      <c r="X104"/>
      <c r="Y104"/>
      <c r="AA104" s="236"/>
      <c r="AB104" s="236"/>
      <c r="AC104" s="236"/>
      <c r="AD104" s="236"/>
      <c r="AE104" s="240"/>
      <c r="AF104" s="240"/>
      <c r="AG104" s="236"/>
      <c r="AH104" s="236"/>
      <c r="AI104" s="236"/>
      <c r="AJ104" s="236"/>
      <c r="AK104" s="236"/>
      <c r="AL104" s="236"/>
      <c r="AM104" s="236"/>
      <c r="AN104" s="236"/>
      <c r="AO104" s="236"/>
      <c r="AP104" s="236"/>
      <c r="AQ104" s="236"/>
      <c r="AR104" s="236"/>
      <c r="AS104" s="236"/>
      <c r="AT104" s="236"/>
      <c r="AU104" s="236"/>
      <c r="AV104" s="236"/>
      <c r="AW104" s="236"/>
      <c r="AX104" s="236"/>
      <c r="AY104" s="236"/>
      <c r="AZ104" s="236"/>
      <c r="BA104" s="236"/>
      <c r="BB104" s="236"/>
    </row>
    <row r="105" spans="1:54" s="161" customFormat="1" ht="18" customHeight="1">
      <c r="A105"/>
      <c r="B105"/>
      <c r="C105"/>
      <c r="D105" s="152"/>
      <c r="E105"/>
      <c r="F105"/>
      <c r="G105"/>
      <c r="H105"/>
      <c r="I105"/>
      <c r="J105"/>
      <c r="K105"/>
      <c r="L105"/>
      <c r="M105"/>
      <c r="N105"/>
      <c r="O105"/>
      <c r="P105" s="152"/>
      <c r="Q105"/>
      <c r="R105"/>
      <c r="S105"/>
      <c r="T105" s="152"/>
      <c r="U105"/>
      <c r="V105"/>
      <c r="W105"/>
      <c r="X105"/>
      <c r="Y105"/>
      <c r="AA105" s="236"/>
      <c r="AB105" s="236"/>
      <c r="AC105" s="236"/>
      <c r="AD105" s="236"/>
      <c r="AE105" s="240"/>
      <c r="AF105" s="240"/>
      <c r="AG105" s="236"/>
      <c r="AH105" s="236"/>
      <c r="AI105" s="236"/>
      <c r="AJ105" s="236"/>
      <c r="AK105" s="236"/>
      <c r="AL105" s="236"/>
      <c r="AM105" s="236"/>
      <c r="AN105" s="236"/>
      <c r="AO105" s="236"/>
      <c r="AP105" s="236"/>
      <c r="AQ105" s="236"/>
      <c r="AR105" s="236"/>
      <c r="AS105" s="236"/>
      <c r="AT105" s="236"/>
      <c r="AU105" s="236"/>
      <c r="AV105" s="236"/>
      <c r="AW105" s="236"/>
      <c r="AX105" s="236"/>
      <c r="AY105" s="236"/>
      <c r="AZ105" s="236"/>
      <c r="BA105" s="236"/>
      <c r="BB105" s="236"/>
    </row>
    <row r="106" spans="1:54" s="161" customFormat="1" ht="18" customHeight="1">
      <c r="A106"/>
      <c r="B106"/>
      <c r="C106"/>
      <c r="D106" s="152"/>
      <c r="E106"/>
      <c r="F106"/>
      <c r="G106"/>
      <c r="H106"/>
      <c r="I106"/>
      <c r="J106"/>
      <c r="K106"/>
      <c r="L106"/>
      <c r="M106"/>
      <c r="N106"/>
      <c r="O106"/>
      <c r="P106" s="152"/>
      <c r="Q106"/>
      <c r="R106"/>
      <c r="S106"/>
      <c r="T106" s="152"/>
      <c r="U106"/>
      <c r="V106"/>
      <c r="W106"/>
      <c r="X106"/>
      <c r="Y106"/>
      <c r="AA106" s="236"/>
      <c r="AB106" s="236"/>
      <c r="AC106" s="236"/>
      <c r="AD106" s="236"/>
      <c r="AE106" s="240"/>
      <c r="AF106" s="240"/>
      <c r="AG106" s="236"/>
      <c r="AH106" s="236"/>
      <c r="AI106" s="236"/>
      <c r="AJ106" s="236"/>
      <c r="AK106" s="236"/>
      <c r="AL106" s="236"/>
      <c r="AM106" s="236"/>
      <c r="AN106" s="236"/>
      <c r="AO106" s="236"/>
      <c r="AP106" s="236"/>
      <c r="AQ106" s="236"/>
      <c r="AR106" s="236"/>
      <c r="AS106" s="236"/>
      <c r="AT106" s="236"/>
      <c r="AU106" s="236"/>
      <c r="AV106" s="236"/>
      <c r="AW106" s="236"/>
      <c r="AX106" s="236"/>
      <c r="AY106" s="236"/>
      <c r="AZ106" s="236"/>
      <c r="BA106" s="236"/>
      <c r="BB106" s="236"/>
    </row>
    <row r="107" spans="1:54" s="161" customFormat="1" ht="18" customHeight="1">
      <c r="A107"/>
      <c r="B107"/>
      <c r="C107"/>
      <c r="D107" s="152"/>
      <c r="E107"/>
      <c r="F107"/>
      <c r="G107"/>
      <c r="H107"/>
      <c r="I107"/>
      <c r="J107"/>
      <c r="K107"/>
      <c r="L107"/>
      <c r="M107"/>
      <c r="N107"/>
      <c r="O107"/>
      <c r="P107" s="152"/>
      <c r="Q107"/>
      <c r="R107"/>
      <c r="S107"/>
      <c r="T107" s="152"/>
      <c r="U107"/>
      <c r="V107"/>
      <c r="W107"/>
      <c r="X107"/>
      <c r="Y107"/>
      <c r="AA107" s="236"/>
      <c r="AB107" s="236"/>
      <c r="AC107" s="236"/>
      <c r="AD107" s="236"/>
      <c r="AE107" s="240"/>
      <c r="AF107" s="240"/>
      <c r="AG107" s="236"/>
      <c r="AH107" s="236"/>
      <c r="AI107" s="236"/>
      <c r="AJ107" s="236"/>
      <c r="AK107" s="236"/>
      <c r="AL107" s="236"/>
      <c r="AM107" s="236"/>
      <c r="AN107" s="236"/>
      <c r="AO107" s="236"/>
      <c r="AP107" s="236"/>
      <c r="AQ107" s="236"/>
      <c r="AR107" s="236"/>
      <c r="AS107" s="236"/>
      <c r="AT107" s="236"/>
      <c r="AU107" s="236"/>
      <c r="AV107" s="236"/>
      <c r="AW107" s="236"/>
      <c r="AX107" s="236"/>
      <c r="AY107" s="236"/>
      <c r="AZ107" s="236"/>
      <c r="BA107" s="236"/>
      <c r="BB107" s="236"/>
    </row>
    <row r="108" spans="1:54" s="161" customFormat="1" ht="18" customHeight="1">
      <c r="A108"/>
      <c r="B108"/>
      <c r="C108"/>
      <c r="D108" s="152"/>
      <c r="E108"/>
      <c r="F108"/>
      <c r="G108"/>
      <c r="H108"/>
      <c r="I108"/>
      <c r="J108"/>
      <c r="K108"/>
      <c r="L108"/>
      <c r="M108"/>
      <c r="N108"/>
      <c r="O108"/>
      <c r="P108" s="152"/>
      <c r="Q108"/>
      <c r="R108"/>
      <c r="S108"/>
      <c r="T108" s="152"/>
      <c r="U108"/>
      <c r="V108"/>
      <c r="W108"/>
      <c r="X108"/>
      <c r="Y108"/>
      <c r="AA108" s="236"/>
      <c r="AB108" s="236"/>
      <c r="AC108" s="236"/>
      <c r="AD108" s="236"/>
      <c r="AE108" s="240"/>
      <c r="AF108" s="240"/>
      <c r="AG108" s="236"/>
      <c r="AH108" s="236"/>
      <c r="AI108" s="236"/>
      <c r="AJ108" s="236"/>
      <c r="AK108" s="236"/>
      <c r="AL108" s="236"/>
      <c r="AM108" s="236"/>
      <c r="AN108" s="236"/>
      <c r="AO108" s="236"/>
      <c r="AP108" s="236"/>
      <c r="AQ108" s="236"/>
      <c r="AR108" s="236"/>
      <c r="AS108" s="236"/>
      <c r="AT108" s="236"/>
      <c r="AU108" s="236"/>
      <c r="AV108" s="236"/>
      <c r="AW108" s="236"/>
      <c r="AX108" s="236"/>
      <c r="AY108" s="236"/>
      <c r="AZ108" s="236"/>
      <c r="BA108" s="236"/>
      <c r="BB108" s="236"/>
    </row>
    <row r="109" spans="1:54" s="161" customFormat="1" ht="18" customHeight="1">
      <c r="A109"/>
      <c r="B109"/>
      <c r="C109"/>
      <c r="D109" s="152"/>
      <c r="E109"/>
      <c r="F109"/>
      <c r="G109"/>
      <c r="H109"/>
      <c r="I109"/>
      <c r="J109"/>
      <c r="K109"/>
      <c r="L109"/>
      <c r="M109"/>
      <c r="N109"/>
      <c r="O109"/>
      <c r="P109" s="152"/>
      <c r="Q109"/>
      <c r="R109"/>
      <c r="S109"/>
      <c r="T109" s="152"/>
      <c r="U109"/>
      <c r="V109"/>
      <c r="W109"/>
      <c r="X109"/>
      <c r="Y109"/>
      <c r="AA109" s="236"/>
      <c r="AB109" s="236"/>
      <c r="AC109" s="236"/>
      <c r="AD109" s="236"/>
      <c r="AE109" s="240"/>
      <c r="AF109" s="240"/>
      <c r="AG109" s="236"/>
      <c r="AH109" s="236"/>
      <c r="AI109" s="236"/>
      <c r="AJ109" s="236"/>
      <c r="AK109" s="236"/>
      <c r="AL109" s="236"/>
      <c r="AM109" s="236"/>
      <c r="AN109" s="236"/>
      <c r="AO109" s="236"/>
      <c r="AP109" s="236"/>
      <c r="AQ109" s="236"/>
      <c r="AR109" s="236"/>
      <c r="AS109" s="236"/>
      <c r="AT109" s="236"/>
      <c r="AU109" s="236"/>
      <c r="AV109" s="236"/>
      <c r="AW109" s="236"/>
      <c r="AX109" s="236"/>
      <c r="AY109" s="236"/>
      <c r="AZ109" s="236"/>
      <c r="BA109" s="236"/>
      <c r="BB109" s="236"/>
    </row>
    <row r="110" spans="1:54" s="161" customFormat="1" ht="18" customHeight="1">
      <c r="A110"/>
      <c r="B110"/>
      <c r="C110"/>
      <c r="D110" s="152"/>
      <c r="E110"/>
      <c r="F110"/>
      <c r="G110"/>
      <c r="H110"/>
      <c r="I110"/>
      <c r="J110"/>
      <c r="K110"/>
      <c r="L110"/>
      <c r="M110"/>
      <c r="N110"/>
      <c r="O110"/>
      <c r="P110" s="152"/>
      <c r="Q110"/>
      <c r="R110"/>
      <c r="S110"/>
      <c r="T110" s="152"/>
      <c r="U110"/>
      <c r="V110"/>
      <c r="W110"/>
      <c r="X110"/>
      <c r="Y110"/>
      <c r="AA110" s="236"/>
      <c r="AB110" s="236"/>
      <c r="AC110" s="236"/>
      <c r="AD110" s="236"/>
      <c r="AE110" s="240"/>
      <c r="AF110" s="240"/>
      <c r="AG110" s="236"/>
      <c r="AH110" s="236"/>
      <c r="AI110" s="236"/>
      <c r="AJ110" s="236"/>
      <c r="AK110" s="236"/>
      <c r="AL110" s="236"/>
      <c r="AM110" s="236"/>
      <c r="AN110" s="236"/>
      <c r="AO110" s="236"/>
      <c r="AP110" s="236"/>
      <c r="AQ110" s="236"/>
      <c r="AR110" s="236"/>
      <c r="AS110" s="236"/>
      <c r="AT110" s="236"/>
      <c r="AU110" s="236"/>
      <c r="AV110" s="236"/>
      <c r="AW110" s="236"/>
      <c r="AX110" s="236"/>
      <c r="AY110" s="236"/>
      <c r="AZ110" s="236"/>
      <c r="BA110" s="236"/>
      <c r="BB110" s="236"/>
    </row>
    <row r="111" spans="1:54" s="161" customFormat="1" ht="18" customHeight="1">
      <c r="A111"/>
      <c r="B111"/>
      <c r="C111"/>
      <c r="D111" s="152"/>
      <c r="E111"/>
      <c r="F111"/>
      <c r="G111"/>
      <c r="H111"/>
      <c r="I111"/>
      <c r="J111"/>
      <c r="K111"/>
      <c r="L111"/>
      <c r="M111"/>
      <c r="N111"/>
      <c r="O111"/>
      <c r="P111" s="152"/>
      <c r="Q111"/>
      <c r="R111"/>
      <c r="S111"/>
      <c r="T111" s="152"/>
      <c r="U111"/>
      <c r="V111"/>
      <c r="W111"/>
      <c r="X111"/>
      <c r="Y111"/>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c r="AW111" s="236"/>
      <c r="AX111" s="236"/>
      <c r="AY111" s="236"/>
      <c r="AZ111" s="236"/>
      <c r="BA111" s="236"/>
      <c r="BB111" s="236"/>
    </row>
    <row r="112" spans="1:54" s="161" customFormat="1" ht="18" customHeight="1">
      <c r="A112"/>
      <c r="B112"/>
      <c r="C112"/>
      <c r="D112" s="152"/>
      <c r="E112"/>
      <c r="F112"/>
      <c r="G112"/>
      <c r="H112"/>
      <c r="I112"/>
      <c r="J112"/>
      <c r="K112"/>
      <c r="L112"/>
      <c r="M112"/>
      <c r="N112"/>
      <c r="O112"/>
      <c r="P112" s="152"/>
      <c r="Q112"/>
      <c r="R112"/>
      <c r="S112"/>
      <c r="T112" s="152"/>
      <c r="U112"/>
      <c r="V112"/>
      <c r="W112"/>
      <c r="X112"/>
      <c r="Y112"/>
      <c r="AA112" s="236"/>
      <c r="AB112" s="236"/>
      <c r="AC112" s="236"/>
      <c r="AD112" s="236"/>
      <c r="AE112" s="236"/>
      <c r="AF112" s="236"/>
      <c r="AG112" s="236"/>
      <c r="AH112" s="236"/>
      <c r="AI112" s="236"/>
      <c r="AJ112" s="236"/>
      <c r="AK112" s="236"/>
      <c r="AL112" s="236"/>
      <c r="AM112" s="236"/>
      <c r="AN112" s="236"/>
      <c r="AO112" s="236"/>
      <c r="AP112" s="236"/>
      <c r="AQ112" s="236"/>
      <c r="AR112" s="236"/>
      <c r="AS112" s="236"/>
      <c r="AT112" s="236"/>
      <c r="AU112" s="236"/>
      <c r="AV112" s="236"/>
      <c r="AW112" s="236"/>
      <c r="AX112" s="236"/>
      <c r="AY112" s="236"/>
      <c r="AZ112" s="236"/>
      <c r="BA112" s="236"/>
      <c r="BB112" s="236"/>
    </row>
    <row r="113" spans="1:54" s="161" customFormat="1" ht="18" customHeight="1">
      <c r="A113"/>
      <c r="B113"/>
      <c r="C113"/>
      <c r="D113" s="152"/>
      <c r="E113"/>
      <c r="F113"/>
      <c r="G113"/>
      <c r="H113"/>
      <c r="I113"/>
      <c r="J113"/>
      <c r="K113"/>
      <c r="L113"/>
      <c r="M113"/>
      <c r="N113"/>
      <c r="O113"/>
      <c r="P113" s="152"/>
      <c r="Q113"/>
      <c r="R113"/>
      <c r="S113"/>
      <c r="T113" s="152"/>
      <c r="U113"/>
      <c r="V113"/>
      <c r="W113"/>
      <c r="X113"/>
      <c r="Y113"/>
      <c r="AA113" s="236"/>
      <c r="AB113" s="236"/>
      <c r="AC113" s="236"/>
      <c r="AD113" s="236"/>
      <c r="AE113" s="236"/>
      <c r="AF113" s="236"/>
      <c r="AG113" s="236"/>
      <c r="AH113" s="236"/>
      <c r="AI113" s="236"/>
      <c r="AJ113" s="236"/>
      <c r="AK113" s="236"/>
      <c r="AL113" s="236"/>
      <c r="AM113" s="236"/>
      <c r="AN113" s="236"/>
      <c r="AO113" s="236"/>
      <c r="AP113" s="236"/>
      <c r="AQ113" s="236"/>
      <c r="AR113" s="236"/>
      <c r="AS113" s="236"/>
      <c r="AT113" s="236"/>
      <c r="AU113" s="236"/>
      <c r="AV113" s="236"/>
      <c r="AW113" s="236"/>
      <c r="AX113" s="236"/>
      <c r="AY113" s="236"/>
      <c r="AZ113" s="236"/>
      <c r="BA113" s="236"/>
      <c r="BB113" s="236"/>
    </row>
    <row r="114" spans="1:54" s="161" customFormat="1" ht="18" customHeight="1">
      <c r="A114"/>
      <c r="B114"/>
      <c r="C114"/>
      <c r="D114" s="152"/>
      <c r="E114"/>
      <c r="F114"/>
      <c r="G114"/>
      <c r="H114"/>
      <c r="I114"/>
      <c r="J114"/>
      <c r="K114"/>
      <c r="L114"/>
      <c r="M114"/>
      <c r="N114"/>
      <c r="O114"/>
      <c r="P114" s="152"/>
      <c r="Q114"/>
      <c r="R114"/>
      <c r="S114"/>
      <c r="T114" s="152"/>
      <c r="U114"/>
      <c r="V114"/>
      <c r="W114"/>
      <c r="X114"/>
      <c r="Y114"/>
      <c r="AA114" s="236"/>
      <c r="AB114" s="236"/>
      <c r="AC114" s="236"/>
      <c r="AD114" s="236"/>
      <c r="AE114" s="236"/>
      <c r="AF114" s="236"/>
      <c r="AG114" s="236"/>
      <c r="AH114" s="236"/>
      <c r="AI114" s="236"/>
      <c r="AJ114" s="236"/>
      <c r="AK114" s="236"/>
      <c r="AL114" s="236"/>
      <c r="AM114" s="236"/>
      <c r="AN114" s="236"/>
      <c r="AO114" s="236"/>
      <c r="AP114" s="236"/>
      <c r="AQ114" s="236"/>
      <c r="AR114" s="236"/>
      <c r="AS114" s="236"/>
      <c r="AT114" s="236"/>
      <c r="AU114" s="236"/>
      <c r="AV114" s="236"/>
      <c r="AW114" s="236"/>
      <c r="AX114" s="236"/>
      <c r="AY114" s="236"/>
      <c r="AZ114" s="236"/>
      <c r="BA114" s="236"/>
      <c r="BB114" s="236"/>
    </row>
    <row r="115" spans="1:54" s="161" customFormat="1" ht="18" customHeight="1">
      <c r="A115"/>
      <c r="B115"/>
      <c r="C115"/>
      <c r="D115" s="152"/>
      <c r="E115"/>
      <c r="F115"/>
      <c r="G115"/>
      <c r="H115"/>
      <c r="I115"/>
      <c r="J115"/>
      <c r="K115"/>
      <c r="L115"/>
      <c r="M115"/>
      <c r="N115"/>
      <c r="O115"/>
      <c r="P115" s="152"/>
      <c r="Q115"/>
      <c r="R115"/>
      <c r="S115"/>
      <c r="T115" s="152"/>
      <c r="U115"/>
      <c r="V115"/>
      <c r="W115"/>
      <c r="X115"/>
      <c r="Y115"/>
      <c r="AA115" s="236"/>
      <c r="AB115" s="236"/>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c r="AW115" s="236"/>
      <c r="AX115" s="236"/>
      <c r="AY115" s="236"/>
      <c r="AZ115" s="236"/>
      <c r="BA115" s="236"/>
      <c r="BB115" s="236"/>
    </row>
    <row r="116" spans="1:54" s="161" customFormat="1" ht="18" customHeight="1">
      <c r="A116"/>
      <c r="B116"/>
      <c r="C116"/>
      <c r="D116" s="152"/>
      <c r="E116"/>
      <c r="F116"/>
      <c r="G116"/>
      <c r="H116"/>
      <c r="I116"/>
      <c r="J116"/>
      <c r="K116"/>
      <c r="L116"/>
      <c r="M116"/>
      <c r="N116"/>
      <c r="O116"/>
      <c r="P116" s="152"/>
      <c r="Q116"/>
      <c r="R116"/>
      <c r="S116"/>
      <c r="T116" s="152"/>
      <c r="U116"/>
      <c r="V116"/>
      <c r="W116"/>
      <c r="X116"/>
      <c r="Y116"/>
      <c r="AA116" s="236"/>
      <c r="AB116" s="236"/>
      <c r="AC116" s="236"/>
      <c r="AD116" s="236"/>
      <c r="AE116" s="236"/>
      <c r="AF116" s="236"/>
      <c r="AG116" s="236"/>
      <c r="AH116" s="236"/>
      <c r="AI116" s="236"/>
      <c r="AJ116" s="236"/>
      <c r="AK116" s="236"/>
      <c r="AL116" s="236"/>
      <c r="AM116" s="236"/>
      <c r="AN116" s="236"/>
      <c r="AO116" s="236"/>
      <c r="AP116" s="236"/>
      <c r="AQ116" s="236"/>
      <c r="AR116" s="236"/>
      <c r="AS116" s="236"/>
      <c r="AT116" s="236"/>
      <c r="AU116" s="236"/>
      <c r="AV116" s="236"/>
      <c r="AW116" s="236"/>
      <c r="AX116" s="236"/>
      <c r="AY116" s="236"/>
      <c r="AZ116" s="236"/>
      <c r="BA116" s="236"/>
      <c r="BB116" s="236"/>
    </row>
    <row r="117" spans="1:54" s="161" customFormat="1" ht="18" customHeight="1">
      <c r="A117"/>
      <c r="B117"/>
      <c r="C117"/>
      <c r="D117" s="152"/>
      <c r="E117"/>
      <c r="F117"/>
      <c r="G117"/>
      <c r="H117"/>
      <c r="I117"/>
      <c r="J117"/>
      <c r="K117"/>
      <c r="L117"/>
      <c r="M117"/>
      <c r="N117"/>
      <c r="O117"/>
      <c r="P117" s="152"/>
      <c r="Q117"/>
      <c r="R117"/>
      <c r="S117"/>
      <c r="T117" s="152"/>
      <c r="U117"/>
      <c r="V117"/>
      <c r="W117"/>
      <c r="X117"/>
      <c r="Y117"/>
      <c r="AA117" s="236"/>
      <c r="AB117" s="236"/>
      <c r="AC117" s="236"/>
      <c r="AD117" s="236"/>
      <c r="AE117" s="240"/>
      <c r="AF117" s="240"/>
      <c r="AG117" s="236"/>
      <c r="AH117" s="236"/>
      <c r="AI117" s="236"/>
      <c r="AJ117" s="236"/>
      <c r="AK117" s="236"/>
      <c r="AL117" s="236"/>
      <c r="AM117" s="236"/>
      <c r="AN117" s="236"/>
      <c r="AO117" s="236"/>
      <c r="AP117" s="236"/>
      <c r="AQ117" s="236"/>
      <c r="AR117" s="236"/>
      <c r="AS117" s="236"/>
      <c r="AT117" s="236"/>
      <c r="AU117" s="236"/>
      <c r="AV117" s="236"/>
      <c r="AW117" s="236"/>
      <c r="AX117" s="236"/>
      <c r="AY117" s="236"/>
      <c r="AZ117" s="236"/>
      <c r="BA117" s="236"/>
      <c r="BB117" s="236"/>
    </row>
    <row r="118" spans="1:54" s="161" customFormat="1" ht="18" customHeight="1">
      <c r="A118"/>
      <c r="B118"/>
      <c r="C118"/>
      <c r="D118" s="152"/>
      <c r="E118"/>
      <c r="F118"/>
      <c r="G118"/>
      <c r="H118"/>
      <c r="I118"/>
      <c r="J118"/>
      <c r="K118"/>
      <c r="L118"/>
      <c r="M118"/>
      <c r="N118"/>
      <c r="O118"/>
      <c r="P118" s="152"/>
      <c r="Q118"/>
      <c r="R118"/>
      <c r="S118"/>
      <c r="T118" s="152"/>
      <c r="U118"/>
      <c r="V118"/>
      <c r="W118"/>
      <c r="X118"/>
      <c r="Y118"/>
      <c r="AA118" s="236"/>
      <c r="AB118" s="236"/>
      <c r="AC118" s="236"/>
      <c r="AD118" s="236"/>
      <c r="AE118" s="240"/>
      <c r="AF118" s="240"/>
      <c r="AG118" s="236"/>
      <c r="AH118" s="236"/>
      <c r="AI118" s="236"/>
      <c r="AJ118" s="236"/>
      <c r="AK118" s="236"/>
      <c r="AL118" s="236"/>
      <c r="AM118" s="236"/>
      <c r="AN118" s="236"/>
      <c r="AO118" s="236"/>
      <c r="AP118" s="236"/>
      <c r="AQ118" s="236"/>
      <c r="AR118" s="236"/>
      <c r="AS118" s="236"/>
      <c r="AT118" s="236"/>
      <c r="AU118" s="236"/>
      <c r="AV118" s="236"/>
      <c r="AW118" s="236"/>
      <c r="AX118" s="236"/>
      <c r="AY118" s="236"/>
      <c r="AZ118" s="236"/>
      <c r="BA118" s="236"/>
      <c r="BB118" s="236"/>
    </row>
    <row r="119" spans="1:54" s="161" customFormat="1" ht="18" customHeight="1">
      <c r="A119"/>
      <c r="B119"/>
      <c r="C119"/>
      <c r="D119" s="152"/>
      <c r="E119"/>
      <c r="F119"/>
      <c r="G119"/>
      <c r="H119"/>
      <c r="I119"/>
      <c r="J119"/>
      <c r="K119"/>
      <c r="L119"/>
      <c r="M119"/>
      <c r="N119"/>
      <c r="O119"/>
      <c r="P119" s="152"/>
      <c r="Q119"/>
      <c r="R119"/>
      <c r="S119"/>
      <c r="T119" s="152"/>
      <c r="U119"/>
      <c r="V119"/>
      <c r="W119"/>
      <c r="X119"/>
      <c r="Y119"/>
      <c r="AA119" s="236"/>
      <c r="AB119" s="236"/>
      <c r="AC119" s="236"/>
      <c r="AD119" s="236"/>
      <c r="AE119" s="240"/>
      <c r="AF119" s="240"/>
      <c r="AG119" s="236"/>
      <c r="AH119" s="236"/>
      <c r="AI119" s="236"/>
      <c r="AJ119" s="236"/>
      <c r="AK119" s="236"/>
      <c r="AL119" s="236"/>
      <c r="AM119" s="236"/>
      <c r="AN119" s="236"/>
      <c r="AO119" s="236"/>
      <c r="AP119" s="236"/>
      <c r="AQ119" s="236"/>
      <c r="AR119" s="236"/>
      <c r="AS119" s="236"/>
      <c r="AT119" s="236"/>
      <c r="AU119" s="236"/>
      <c r="AV119" s="236"/>
      <c r="AW119" s="236"/>
      <c r="AX119" s="236"/>
      <c r="AY119" s="236"/>
      <c r="AZ119" s="236"/>
      <c r="BA119" s="236"/>
      <c r="BB119" s="236"/>
    </row>
    <row r="120" spans="1:54" s="161" customFormat="1" ht="18" customHeight="1">
      <c r="A120"/>
      <c r="B120"/>
      <c r="C120"/>
      <c r="D120" s="152"/>
      <c r="E120"/>
      <c r="F120"/>
      <c r="G120"/>
      <c r="H120"/>
      <c r="I120"/>
      <c r="J120"/>
      <c r="K120"/>
      <c r="L120"/>
      <c r="M120"/>
      <c r="N120"/>
      <c r="O120"/>
      <c r="P120" s="152"/>
      <c r="Q120"/>
      <c r="R120"/>
      <c r="S120"/>
      <c r="T120" s="152"/>
      <c r="U120"/>
      <c r="V120"/>
      <c r="W120"/>
      <c r="X120"/>
      <c r="Y120"/>
      <c r="AA120" s="236"/>
      <c r="AB120" s="236"/>
      <c r="AC120" s="236"/>
      <c r="AD120" s="236"/>
      <c r="AE120" s="240"/>
      <c r="AF120" s="240"/>
      <c r="AG120" s="236"/>
      <c r="AH120" s="236"/>
      <c r="AI120" s="236"/>
      <c r="AJ120" s="236"/>
      <c r="AK120" s="236"/>
      <c r="AL120" s="236"/>
      <c r="AM120" s="236"/>
      <c r="AN120" s="236"/>
      <c r="AO120" s="236"/>
      <c r="AP120" s="236"/>
      <c r="AQ120" s="236"/>
      <c r="AR120" s="236"/>
      <c r="AS120" s="236"/>
      <c r="AT120" s="236"/>
      <c r="AU120" s="236"/>
      <c r="AV120" s="236"/>
      <c r="AW120" s="236"/>
      <c r="AX120" s="236"/>
      <c r="AY120" s="236"/>
      <c r="AZ120" s="236"/>
      <c r="BA120" s="236"/>
      <c r="BB120" s="236"/>
    </row>
    <row r="121" spans="1:54" s="161" customFormat="1" ht="18" customHeight="1">
      <c r="A121"/>
      <c r="B121"/>
      <c r="C121"/>
      <c r="D121" s="152"/>
      <c r="E121"/>
      <c r="F121"/>
      <c r="G121"/>
      <c r="H121"/>
      <c r="I121"/>
      <c r="J121"/>
      <c r="K121"/>
      <c r="L121"/>
      <c r="M121"/>
      <c r="N121"/>
      <c r="O121"/>
      <c r="P121" s="152"/>
      <c r="Q121"/>
      <c r="R121"/>
      <c r="S121"/>
      <c r="T121" s="152"/>
      <c r="U121"/>
      <c r="V121"/>
      <c r="W121"/>
      <c r="X121"/>
      <c r="Y121"/>
      <c r="AA121" s="236"/>
      <c r="AB121" s="236"/>
      <c r="AC121" s="236"/>
      <c r="AD121" s="236"/>
      <c r="AE121" s="240"/>
      <c r="AF121" s="240"/>
      <c r="AG121" s="236"/>
      <c r="AH121" s="236"/>
      <c r="AI121" s="236"/>
      <c r="AJ121" s="236"/>
      <c r="AK121" s="236"/>
      <c r="AL121" s="236"/>
      <c r="AM121" s="236"/>
      <c r="AN121" s="236"/>
      <c r="AO121" s="236"/>
      <c r="AP121" s="236"/>
      <c r="AQ121" s="236"/>
      <c r="AR121" s="236"/>
      <c r="AS121" s="236"/>
      <c r="AT121" s="236"/>
      <c r="AU121" s="236"/>
      <c r="AV121" s="236"/>
      <c r="AW121" s="236"/>
      <c r="AX121" s="236"/>
      <c r="AY121" s="236"/>
      <c r="AZ121" s="236"/>
      <c r="BA121" s="236"/>
      <c r="BB121" s="236"/>
    </row>
    <row r="122" spans="1:54" s="161" customFormat="1" ht="18" customHeight="1">
      <c r="A122"/>
      <c r="B122"/>
      <c r="C122"/>
      <c r="D122" s="152"/>
      <c r="E122"/>
      <c r="F122"/>
      <c r="G122"/>
      <c r="H122"/>
      <c r="I122"/>
      <c r="J122"/>
      <c r="K122"/>
      <c r="L122"/>
      <c r="M122"/>
      <c r="N122"/>
      <c r="O122"/>
      <c r="P122" s="152"/>
      <c r="Q122"/>
      <c r="R122"/>
      <c r="S122"/>
      <c r="T122" s="152"/>
      <c r="U122"/>
      <c r="V122"/>
      <c r="W122"/>
      <c r="X122"/>
      <c r="Y122"/>
      <c r="AA122" s="236"/>
      <c r="AB122" s="236"/>
      <c r="AC122" s="236"/>
      <c r="AD122" s="236"/>
      <c r="AE122" s="240"/>
      <c r="AF122" s="240"/>
      <c r="AG122" s="236"/>
      <c r="AH122" s="236"/>
      <c r="AI122" s="236"/>
      <c r="AJ122" s="236"/>
      <c r="AK122" s="236"/>
      <c r="AL122" s="236"/>
      <c r="AM122" s="236"/>
      <c r="AN122" s="236"/>
      <c r="AO122" s="236"/>
      <c r="AP122" s="236"/>
      <c r="AQ122" s="236"/>
      <c r="AR122" s="236"/>
      <c r="AS122" s="236"/>
      <c r="AT122" s="236"/>
      <c r="AU122" s="236"/>
      <c r="AV122" s="236"/>
      <c r="AW122" s="236"/>
      <c r="AX122" s="236"/>
      <c r="AY122" s="236"/>
      <c r="AZ122" s="236"/>
      <c r="BA122" s="236"/>
      <c r="BB122" s="236"/>
    </row>
    <row r="123" spans="1:54" s="161" customFormat="1" ht="18" customHeight="1">
      <c r="A123"/>
      <c r="B123"/>
      <c r="C123"/>
      <c r="D123" s="152"/>
      <c r="E123"/>
      <c r="F123"/>
      <c r="G123"/>
      <c r="H123"/>
      <c r="I123"/>
      <c r="J123"/>
      <c r="K123"/>
      <c r="L123"/>
      <c r="M123"/>
      <c r="N123"/>
      <c r="O123"/>
      <c r="P123" s="152"/>
      <c r="Q123"/>
      <c r="R123"/>
      <c r="S123"/>
      <c r="T123" s="152"/>
      <c r="U123"/>
      <c r="V123"/>
      <c r="W123"/>
      <c r="X123"/>
      <c r="Y123"/>
      <c r="AA123" s="236"/>
      <c r="AB123" s="236"/>
      <c r="AC123" s="236"/>
      <c r="AD123" s="236"/>
      <c r="AE123" s="240"/>
      <c r="AF123" s="240"/>
      <c r="AG123" s="236"/>
      <c r="AH123" s="236"/>
      <c r="AI123" s="236"/>
      <c r="AJ123" s="236"/>
      <c r="AK123" s="236"/>
      <c r="AL123" s="236"/>
      <c r="AM123" s="236"/>
      <c r="AN123" s="236"/>
      <c r="AO123" s="236"/>
      <c r="AP123" s="236"/>
      <c r="AQ123" s="236"/>
      <c r="AR123" s="236"/>
      <c r="AS123" s="236"/>
      <c r="AT123" s="236"/>
      <c r="AU123" s="236"/>
      <c r="AV123" s="236"/>
      <c r="AW123" s="236"/>
      <c r="AX123" s="236"/>
      <c r="AY123" s="236"/>
      <c r="AZ123" s="236"/>
      <c r="BA123" s="236"/>
      <c r="BB123" s="236"/>
    </row>
    <row r="124" spans="1:54" s="161" customFormat="1" ht="18" customHeight="1">
      <c r="A124"/>
      <c r="B124"/>
      <c r="C124"/>
      <c r="D124" s="152"/>
      <c r="E124"/>
      <c r="F124"/>
      <c r="G124"/>
      <c r="H124"/>
      <c r="I124"/>
      <c r="J124"/>
      <c r="K124"/>
      <c r="L124"/>
      <c r="M124"/>
      <c r="N124"/>
      <c r="O124"/>
      <c r="P124" s="152"/>
      <c r="Q124"/>
      <c r="R124"/>
      <c r="S124"/>
      <c r="T124" s="152"/>
      <c r="U124"/>
      <c r="V124"/>
      <c r="W124"/>
      <c r="X124"/>
      <c r="Y124"/>
      <c r="AA124" s="236"/>
      <c r="AB124" s="236"/>
      <c r="AC124" s="236"/>
      <c r="AD124" s="236"/>
      <c r="AE124" s="240"/>
      <c r="AF124" s="240"/>
      <c r="AG124" s="236"/>
      <c r="AH124" s="236"/>
      <c r="AI124" s="236"/>
      <c r="AJ124" s="236"/>
      <c r="AK124" s="236"/>
      <c r="AL124" s="236"/>
      <c r="AM124" s="236"/>
      <c r="AN124" s="236"/>
      <c r="AO124" s="236"/>
      <c r="AP124" s="236"/>
      <c r="AQ124" s="236"/>
      <c r="AR124" s="236"/>
      <c r="AS124" s="236"/>
      <c r="AT124" s="236"/>
      <c r="AU124" s="236"/>
      <c r="AV124" s="236"/>
      <c r="AW124" s="236"/>
      <c r="AX124" s="236"/>
      <c r="AY124" s="236"/>
      <c r="AZ124" s="236"/>
      <c r="BA124" s="236"/>
      <c r="BB124" s="236"/>
    </row>
    <row r="125" spans="1:54" s="161" customFormat="1" ht="18" customHeight="1">
      <c r="A125"/>
      <c r="B125"/>
      <c r="C125"/>
      <c r="D125" s="152"/>
      <c r="E125"/>
      <c r="F125"/>
      <c r="G125"/>
      <c r="H125"/>
      <c r="I125"/>
      <c r="J125"/>
      <c r="K125"/>
      <c r="L125"/>
      <c r="M125"/>
      <c r="N125"/>
      <c r="O125"/>
      <c r="P125" s="152"/>
      <c r="Q125"/>
      <c r="R125"/>
      <c r="S125"/>
      <c r="T125" s="152"/>
      <c r="U125"/>
      <c r="V125"/>
      <c r="W125"/>
      <c r="X125"/>
      <c r="Y125"/>
      <c r="AA125" s="236"/>
      <c r="AB125" s="236"/>
      <c r="AC125" s="236"/>
      <c r="AD125" s="236"/>
      <c r="AE125" s="240"/>
      <c r="AF125" s="240"/>
      <c r="AG125" s="236"/>
      <c r="AH125" s="236"/>
      <c r="AI125" s="236"/>
      <c r="AJ125" s="236"/>
      <c r="AK125" s="236"/>
      <c r="AL125" s="236"/>
      <c r="AM125" s="236"/>
      <c r="AN125" s="236"/>
      <c r="AO125" s="236"/>
      <c r="AP125" s="236"/>
      <c r="AQ125" s="236"/>
      <c r="AR125" s="236"/>
      <c r="AS125" s="236"/>
      <c r="AT125" s="236"/>
      <c r="AU125" s="236"/>
      <c r="AV125" s="236"/>
      <c r="AW125" s="236"/>
      <c r="AX125" s="236"/>
      <c r="AY125" s="236"/>
      <c r="AZ125" s="236"/>
      <c r="BA125" s="236"/>
      <c r="BB125" s="236"/>
    </row>
    <row r="126" spans="1:54" s="161" customFormat="1" ht="18" customHeight="1">
      <c r="A126"/>
      <c r="B126"/>
      <c r="C126"/>
      <c r="D126" s="152"/>
      <c r="E126"/>
      <c r="F126"/>
      <c r="G126"/>
      <c r="H126"/>
      <c r="I126"/>
      <c r="J126"/>
      <c r="K126"/>
      <c r="L126"/>
      <c r="M126"/>
      <c r="N126"/>
      <c r="O126"/>
      <c r="P126" s="152"/>
      <c r="Q126"/>
      <c r="R126"/>
      <c r="S126"/>
      <c r="T126" s="152"/>
      <c r="U126"/>
      <c r="V126"/>
      <c r="W126"/>
      <c r="X126"/>
      <c r="Y126"/>
      <c r="AA126" s="236"/>
      <c r="AB126" s="236"/>
      <c r="AC126" s="236"/>
      <c r="AD126" s="236"/>
      <c r="AE126" s="240"/>
      <c r="AF126" s="240"/>
      <c r="AG126" s="236"/>
      <c r="AH126" s="236"/>
      <c r="AI126" s="236"/>
      <c r="AJ126" s="236"/>
      <c r="AK126" s="236"/>
      <c r="AL126" s="236"/>
      <c r="AM126" s="236"/>
      <c r="AN126" s="236"/>
      <c r="AO126" s="236"/>
      <c r="AP126" s="236"/>
      <c r="AQ126" s="236"/>
      <c r="AR126" s="236"/>
      <c r="AS126" s="236"/>
      <c r="AT126" s="236"/>
      <c r="AU126" s="236"/>
      <c r="AV126" s="236"/>
      <c r="AW126" s="236"/>
      <c r="AX126" s="236"/>
      <c r="AY126" s="236"/>
      <c r="AZ126" s="236"/>
      <c r="BA126" s="236"/>
      <c r="BB126" s="236"/>
    </row>
    <row r="127" spans="1:54" s="161" customFormat="1" ht="18" customHeight="1">
      <c r="A127"/>
      <c r="B127"/>
      <c r="C127"/>
      <c r="D127" s="152"/>
      <c r="E127"/>
      <c r="F127"/>
      <c r="G127"/>
      <c r="H127"/>
      <c r="I127"/>
      <c r="J127"/>
      <c r="K127"/>
      <c r="L127"/>
      <c r="M127"/>
      <c r="N127"/>
      <c r="O127"/>
      <c r="P127" s="152"/>
      <c r="Q127"/>
      <c r="R127"/>
      <c r="S127"/>
      <c r="T127" s="152"/>
      <c r="U127"/>
      <c r="V127"/>
      <c r="W127"/>
      <c r="X127"/>
      <c r="Y127"/>
      <c r="AA127" s="236"/>
      <c r="AB127" s="236"/>
      <c r="AC127" s="236"/>
      <c r="AD127" s="236"/>
      <c r="AE127" s="240"/>
      <c r="AF127" s="240"/>
      <c r="AG127" s="236"/>
      <c r="AH127" s="236"/>
      <c r="AI127" s="236"/>
      <c r="AJ127" s="236"/>
      <c r="AK127" s="236"/>
      <c r="AL127" s="236"/>
      <c r="AM127" s="236"/>
      <c r="AN127" s="236"/>
      <c r="AO127" s="236"/>
      <c r="AP127" s="236"/>
      <c r="AQ127" s="236"/>
      <c r="AR127" s="236"/>
      <c r="AS127" s="236"/>
      <c r="AT127" s="236"/>
      <c r="AU127" s="236"/>
      <c r="AV127" s="236"/>
      <c r="AW127" s="236"/>
      <c r="AX127" s="236"/>
      <c r="AY127" s="236"/>
      <c r="AZ127" s="236"/>
      <c r="BA127" s="236"/>
      <c r="BB127" s="236"/>
    </row>
    <row r="128" spans="1:54" s="161" customFormat="1" ht="18" customHeight="1">
      <c r="A128"/>
      <c r="B128"/>
      <c r="C128"/>
      <c r="D128" s="152"/>
      <c r="E128"/>
      <c r="F128"/>
      <c r="G128"/>
      <c r="H128"/>
      <c r="I128"/>
      <c r="J128"/>
      <c r="K128"/>
      <c r="L128"/>
      <c r="M128"/>
      <c r="N128"/>
      <c r="O128"/>
      <c r="P128" s="152"/>
      <c r="Q128"/>
      <c r="R128"/>
      <c r="S128"/>
      <c r="T128" s="152"/>
      <c r="U128"/>
      <c r="V128"/>
      <c r="W128"/>
      <c r="X128"/>
      <c r="Y128"/>
      <c r="AA128" s="236"/>
      <c r="AB128" s="236"/>
      <c r="AC128" s="236"/>
      <c r="AD128" s="236"/>
      <c r="AE128" s="240"/>
      <c r="AF128" s="240"/>
      <c r="AG128" s="236"/>
      <c r="AH128" s="236"/>
      <c r="AI128" s="236"/>
      <c r="AJ128" s="236"/>
      <c r="AK128" s="236"/>
      <c r="AL128" s="236"/>
      <c r="AM128" s="236"/>
      <c r="AN128" s="236"/>
      <c r="AO128" s="236"/>
      <c r="AP128" s="236"/>
      <c r="AQ128" s="236"/>
      <c r="AR128" s="236"/>
      <c r="AS128" s="236"/>
      <c r="AT128" s="236"/>
      <c r="AU128" s="236"/>
      <c r="AV128" s="236"/>
      <c r="AW128" s="236"/>
      <c r="AX128" s="236"/>
      <c r="AY128" s="236"/>
      <c r="AZ128" s="236"/>
      <c r="BA128" s="236"/>
      <c r="BB128" s="236"/>
    </row>
    <row r="129" spans="1:54" s="161" customFormat="1" ht="18" customHeight="1">
      <c r="A129"/>
      <c r="B129"/>
      <c r="C129"/>
      <c r="D129" s="152"/>
      <c r="E129"/>
      <c r="F129"/>
      <c r="G129"/>
      <c r="H129"/>
      <c r="I129"/>
      <c r="J129"/>
      <c r="K129"/>
      <c r="L129"/>
      <c r="M129"/>
      <c r="N129"/>
      <c r="O129"/>
      <c r="P129" s="152"/>
      <c r="Q129"/>
      <c r="R129"/>
      <c r="S129"/>
      <c r="T129" s="152"/>
      <c r="U129"/>
      <c r="V129"/>
      <c r="W129"/>
      <c r="X129"/>
      <c r="Y129"/>
      <c r="AA129" s="236"/>
      <c r="AB129" s="236"/>
      <c r="AC129" s="236"/>
      <c r="AD129" s="236"/>
      <c r="AE129" s="240"/>
      <c r="AF129" s="240"/>
      <c r="AG129" s="236"/>
      <c r="AH129" s="236"/>
      <c r="AI129" s="236"/>
      <c r="AJ129" s="236"/>
      <c r="AK129" s="236"/>
      <c r="AL129" s="236"/>
      <c r="AM129" s="236"/>
      <c r="AN129" s="236"/>
      <c r="AO129" s="236"/>
      <c r="AP129" s="236"/>
      <c r="AQ129" s="236"/>
      <c r="AR129" s="236"/>
      <c r="AS129" s="236"/>
      <c r="AT129" s="236"/>
      <c r="AU129" s="236"/>
      <c r="AV129" s="236"/>
      <c r="AW129" s="236"/>
      <c r="AX129" s="236"/>
      <c r="AY129" s="236"/>
      <c r="AZ129" s="236"/>
      <c r="BA129" s="236"/>
      <c r="BB129" s="236"/>
    </row>
    <row r="130" spans="1:54" s="161" customFormat="1" ht="18" customHeight="1">
      <c r="A130"/>
      <c r="B130"/>
      <c r="C130"/>
      <c r="D130" s="152"/>
      <c r="E130"/>
      <c r="F130"/>
      <c r="G130"/>
      <c r="H130"/>
      <c r="I130"/>
      <c r="J130"/>
      <c r="K130"/>
      <c r="L130"/>
      <c r="M130"/>
      <c r="N130"/>
      <c r="O130"/>
      <c r="P130" s="152"/>
      <c r="Q130"/>
      <c r="R130"/>
      <c r="S130"/>
      <c r="T130" s="152"/>
      <c r="U130"/>
      <c r="V130"/>
      <c r="W130"/>
      <c r="X130"/>
      <c r="Y130"/>
      <c r="AA130" s="236"/>
      <c r="AB130" s="236"/>
      <c r="AC130" s="236"/>
      <c r="AD130" s="236"/>
      <c r="AE130" s="240"/>
      <c r="AF130" s="240"/>
      <c r="AG130" s="236"/>
      <c r="AH130" s="236"/>
      <c r="AI130" s="236"/>
      <c r="AJ130" s="236"/>
      <c r="AK130" s="236"/>
      <c r="AL130" s="236"/>
      <c r="AM130" s="236"/>
      <c r="AN130" s="236"/>
      <c r="AO130" s="236"/>
      <c r="AP130" s="236"/>
      <c r="AQ130" s="236"/>
      <c r="AR130" s="236"/>
      <c r="AS130" s="236"/>
      <c r="AT130" s="236"/>
      <c r="AU130" s="236"/>
      <c r="AV130" s="236"/>
      <c r="AW130" s="236"/>
      <c r="AX130" s="236"/>
      <c r="AY130" s="236"/>
      <c r="AZ130" s="236"/>
      <c r="BA130" s="236"/>
      <c r="BB130" s="236"/>
    </row>
    <row r="131" spans="1:54" s="161" customFormat="1" ht="18" customHeight="1">
      <c r="A131"/>
      <c r="B131"/>
      <c r="C131"/>
      <c r="D131" s="152"/>
      <c r="E131"/>
      <c r="F131"/>
      <c r="G131"/>
      <c r="H131"/>
      <c r="I131"/>
      <c r="J131"/>
      <c r="K131"/>
      <c r="L131"/>
      <c r="M131"/>
      <c r="N131"/>
      <c r="O131"/>
      <c r="P131" s="152"/>
      <c r="Q131"/>
      <c r="R131"/>
      <c r="S131"/>
      <c r="T131" s="152"/>
      <c r="U131"/>
      <c r="V131"/>
      <c r="W131"/>
      <c r="X131"/>
      <c r="Y131"/>
      <c r="AA131" s="236"/>
      <c r="AB131" s="236"/>
      <c r="AC131" s="236"/>
      <c r="AD131" s="236"/>
      <c r="AE131" s="240"/>
      <c r="AF131" s="240"/>
      <c r="AG131" s="236"/>
      <c r="AH131" s="236"/>
      <c r="AI131" s="236"/>
      <c r="AJ131" s="236"/>
      <c r="AK131" s="236"/>
      <c r="AL131" s="236"/>
      <c r="AM131" s="236"/>
      <c r="AN131" s="236"/>
      <c r="AO131" s="236"/>
      <c r="AP131" s="236"/>
      <c r="AQ131" s="236"/>
      <c r="AR131" s="236"/>
      <c r="AS131" s="236"/>
      <c r="AT131" s="236"/>
      <c r="AU131" s="236"/>
      <c r="AV131" s="236"/>
      <c r="AW131" s="236"/>
      <c r="AX131" s="236"/>
      <c r="AY131" s="236"/>
      <c r="AZ131" s="236"/>
      <c r="BA131" s="236"/>
      <c r="BB131" s="236"/>
    </row>
    <row r="132" spans="1:54" s="161" customFormat="1" ht="18" customHeight="1">
      <c r="A132"/>
      <c r="B132"/>
      <c r="C132"/>
      <c r="D132" s="152"/>
      <c r="E132"/>
      <c r="F132"/>
      <c r="G132"/>
      <c r="H132"/>
      <c r="I132"/>
      <c r="J132"/>
      <c r="K132"/>
      <c r="L132"/>
      <c r="M132"/>
      <c r="N132"/>
      <c r="O132"/>
      <c r="P132" s="152"/>
      <c r="Q132"/>
      <c r="R132"/>
      <c r="S132"/>
      <c r="T132" s="152"/>
      <c r="U132"/>
      <c r="V132"/>
      <c r="W132"/>
      <c r="X132"/>
      <c r="Y132"/>
      <c r="AA132" s="236"/>
      <c r="AB132" s="236"/>
      <c r="AC132" s="236"/>
      <c r="AD132" s="236"/>
      <c r="AE132" s="240"/>
      <c r="AF132" s="240"/>
      <c r="AG132" s="236"/>
      <c r="AH132" s="236"/>
      <c r="AI132" s="236"/>
      <c r="AJ132" s="236"/>
      <c r="AK132" s="236"/>
      <c r="AL132" s="236"/>
      <c r="AM132" s="236"/>
      <c r="AN132" s="236"/>
      <c r="AO132" s="236"/>
      <c r="AP132" s="236"/>
      <c r="AQ132" s="236"/>
      <c r="AR132" s="236"/>
      <c r="AS132" s="236"/>
      <c r="AT132" s="236"/>
      <c r="AU132" s="236"/>
      <c r="AV132" s="236"/>
      <c r="AW132" s="236"/>
      <c r="AX132" s="236"/>
      <c r="AY132" s="236"/>
      <c r="AZ132" s="236"/>
      <c r="BA132" s="236"/>
      <c r="BB132" s="236"/>
    </row>
    <row r="133" spans="1:54" s="161" customFormat="1" ht="18" customHeight="1">
      <c r="A133"/>
      <c r="B133"/>
      <c r="C133"/>
      <c r="D133" s="152"/>
      <c r="E133"/>
      <c r="F133"/>
      <c r="G133"/>
      <c r="H133"/>
      <c r="I133"/>
      <c r="J133"/>
      <c r="K133"/>
      <c r="L133"/>
      <c r="M133"/>
      <c r="N133"/>
      <c r="O133"/>
      <c r="P133" s="152"/>
      <c r="Q133"/>
      <c r="R133"/>
      <c r="S133"/>
      <c r="T133" s="152"/>
      <c r="U133"/>
      <c r="V133"/>
      <c r="W133"/>
      <c r="X133"/>
      <c r="Y133"/>
      <c r="AA133" s="236"/>
      <c r="AB133" s="236"/>
      <c r="AC133" s="236"/>
      <c r="AD133" s="236"/>
      <c r="AE133" s="240"/>
      <c r="AF133" s="240"/>
      <c r="AG133" s="236"/>
      <c r="AH133" s="236"/>
      <c r="AI133" s="236"/>
      <c r="AJ133" s="236"/>
      <c r="AK133" s="236"/>
      <c r="AL133" s="236"/>
      <c r="AM133" s="236"/>
      <c r="AN133" s="236"/>
      <c r="AO133" s="236"/>
      <c r="AP133" s="236"/>
      <c r="AQ133" s="236"/>
      <c r="AR133" s="236"/>
      <c r="AS133" s="236"/>
      <c r="AT133" s="236"/>
      <c r="AU133" s="236"/>
      <c r="AV133" s="236"/>
      <c r="AW133" s="236"/>
      <c r="AX133" s="236"/>
      <c r="AY133" s="236"/>
      <c r="AZ133" s="236"/>
      <c r="BA133" s="236"/>
      <c r="BB133" s="236"/>
    </row>
    <row r="134" spans="1:54" s="161" customFormat="1" ht="18" customHeight="1">
      <c r="A134"/>
      <c r="B134"/>
      <c r="C134"/>
      <c r="D134" s="152"/>
      <c r="E134"/>
      <c r="F134"/>
      <c r="G134"/>
      <c r="H134"/>
      <c r="I134"/>
      <c r="J134"/>
      <c r="K134"/>
      <c r="L134"/>
      <c r="M134"/>
      <c r="N134"/>
      <c r="O134"/>
      <c r="P134" s="152"/>
      <c r="Q134"/>
      <c r="R134"/>
      <c r="S134"/>
      <c r="T134" s="152"/>
      <c r="U134"/>
      <c r="V134"/>
      <c r="W134"/>
      <c r="X134"/>
      <c r="Y134"/>
      <c r="AA134" s="236"/>
      <c r="AB134" s="236"/>
      <c r="AC134" s="236"/>
      <c r="AD134" s="236"/>
      <c r="AE134" s="240"/>
      <c r="AF134" s="240"/>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row>
    <row r="135" spans="1:54" s="161" customFormat="1" ht="18" customHeight="1">
      <c r="A135"/>
      <c r="B135"/>
      <c r="C135"/>
      <c r="D135" s="152"/>
      <c r="E135"/>
      <c r="F135"/>
      <c r="G135"/>
      <c r="H135"/>
      <c r="I135"/>
      <c r="J135"/>
      <c r="K135"/>
      <c r="L135"/>
      <c r="M135"/>
      <c r="N135"/>
      <c r="O135"/>
      <c r="P135" s="152"/>
      <c r="Q135"/>
      <c r="R135"/>
      <c r="S135"/>
      <c r="T135" s="152"/>
      <c r="U135"/>
      <c r="V135"/>
      <c r="W135"/>
      <c r="X135"/>
      <c r="Y135"/>
      <c r="AA135" s="236"/>
      <c r="AB135" s="236"/>
      <c r="AC135" s="236"/>
      <c r="AD135" s="236"/>
      <c r="AE135" s="240"/>
      <c r="AF135" s="240"/>
      <c r="AG135" s="236"/>
      <c r="AH135" s="236"/>
      <c r="AI135" s="236"/>
      <c r="AJ135" s="236"/>
      <c r="AK135" s="236"/>
      <c r="AL135" s="236"/>
      <c r="AM135" s="236"/>
      <c r="AN135" s="236"/>
      <c r="AO135" s="236"/>
      <c r="AP135" s="236"/>
      <c r="AQ135" s="236"/>
      <c r="AR135" s="236"/>
      <c r="AS135" s="236"/>
      <c r="AT135" s="236"/>
      <c r="AU135" s="236"/>
      <c r="AV135" s="236"/>
      <c r="AW135" s="236"/>
      <c r="AX135" s="236"/>
      <c r="AY135" s="236"/>
      <c r="AZ135" s="236"/>
      <c r="BA135" s="236"/>
      <c r="BB135" s="236"/>
    </row>
    <row r="136" spans="1:54" s="161" customFormat="1" ht="18" customHeight="1">
      <c r="A136"/>
      <c r="B136"/>
      <c r="C136"/>
      <c r="D136" s="152"/>
      <c r="E136"/>
      <c r="F136"/>
      <c r="G136"/>
      <c r="H136"/>
      <c r="I136"/>
      <c r="J136"/>
      <c r="K136"/>
      <c r="L136"/>
      <c r="M136"/>
      <c r="N136"/>
      <c r="O136"/>
      <c r="P136" s="152"/>
      <c r="Q136"/>
      <c r="R136"/>
      <c r="S136"/>
      <c r="T136" s="152"/>
      <c r="U136"/>
      <c r="V136"/>
      <c r="W136"/>
      <c r="X136"/>
      <c r="Y136"/>
      <c r="AA136" s="236"/>
      <c r="AB136" s="236"/>
      <c r="AC136" s="236"/>
      <c r="AD136" s="236"/>
      <c r="AE136" s="240"/>
      <c r="AF136" s="240"/>
      <c r="AG136" s="236"/>
      <c r="AH136" s="236"/>
      <c r="AI136" s="236"/>
      <c r="AJ136" s="236"/>
      <c r="AK136" s="236"/>
      <c r="AL136" s="236"/>
      <c r="AM136" s="236"/>
      <c r="AN136" s="236"/>
      <c r="AO136" s="236"/>
      <c r="AP136" s="236"/>
      <c r="AQ136" s="236"/>
      <c r="AR136" s="236"/>
      <c r="AS136" s="236"/>
      <c r="AT136" s="236"/>
      <c r="AU136" s="236"/>
      <c r="AV136" s="236"/>
      <c r="AW136" s="236"/>
      <c r="AX136" s="236"/>
      <c r="AY136" s="236"/>
      <c r="AZ136" s="236"/>
      <c r="BA136" s="236"/>
      <c r="BB136" s="236"/>
    </row>
    <row r="137" spans="1:54" s="161" customFormat="1" ht="18" customHeight="1">
      <c r="A137"/>
      <c r="B137"/>
      <c r="C137"/>
      <c r="D137" s="152"/>
      <c r="E137"/>
      <c r="F137"/>
      <c r="G137"/>
      <c r="H137"/>
      <c r="I137"/>
      <c r="J137"/>
      <c r="K137"/>
      <c r="L137"/>
      <c r="M137"/>
      <c r="N137"/>
      <c r="O137"/>
      <c r="P137" s="152"/>
      <c r="Q137"/>
      <c r="R137"/>
      <c r="S137"/>
      <c r="T137" s="152"/>
      <c r="U137"/>
      <c r="V137"/>
      <c r="W137"/>
      <c r="X137"/>
      <c r="Y137"/>
      <c r="AA137" s="236"/>
      <c r="AB137" s="236"/>
      <c r="AC137" s="236"/>
      <c r="AD137" s="236"/>
      <c r="AE137" s="236"/>
      <c r="AF137" s="236"/>
      <c r="AG137" s="236"/>
      <c r="AH137" s="236"/>
      <c r="AI137" s="236"/>
      <c r="AJ137" s="236"/>
      <c r="AK137" s="236"/>
      <c r="AL137" s="236"/>
      <c r="AM137" s="236"/>
      <c r="AN137" s="236"/>
      <c r="AO137" s="236"/>
      <c r="AP137" s="236"/>
      <c r="AQ137" s="236"/>
      <c r="AR137" s="236"/>
      <c r="AS137" s="236"/>
      <c r="AT137" s="236"/>
      <c r="AU137" s="236"/>
      <c r="AV137" s="236"/>
      <c r="AW137" s="236"/>
      <c r="AX137" s="236"/>
      <c r="AY137" s="236"/>
      <c r="AZ137" s="236"/>
      <c r="BA137" s="236"/>
      <c r="BB137" s="236"/>
    </row>
    <row r="138" spans="1:54" s="161" customFormat="1" ht="18" customHeight="1">
      <c r="A138"/>
      <c r="B138"/>
      <c r="C138"/>
      <c r="D138" s="152"/>
      <c r="E138"/>
      <c r="F138"/>
      <c r="G138"/>
      <c r="H138"/>
      <c r="I138"/>
      <c r="J138"/>
      <c r="K138"/>
      <c r="L138"/>
      <c r="M138"/>
      <c r="N138"/>
      <c r="O138"/>
      <c r="P138" s="152"/>
      <c r="Q138"/>
      <c r="R138"/>
      <c r="S138"/>
      <c r="T138" s="152"/>
      <c r="U138"/>
      <c r="V138"/>
      <c r="W138"/>
      <c r="X138"/>
      <c r="Y138"/>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c r="BA138" s="236"/>
      <c r="BB138" s="236"/>
    </row>
    <row r="139" spans="1:54" s="161" customFormat="1" ht="18" customHeight="1">
      <c r="A139"/>
      <c r="B139"/>
      <c r="C139"/>
      <c r="D139" s="152"/>
      <c r="E139"/>
      <c r="F139"/>
      <c r="G139"/>
      <c r="H139"/>
      <c r="I139"/>
      <c r="J139"/>
      <c r="K139"/>
      <c r="L139"/>
      <c r="M139"/>
      <c r="N139"/>
      <c r="O139"/>
      <c r="P139" s="152"/>
      <c r="Q139"/>
      <c r="R139"/>
      <c r="S139"/>
      <c r="T139" s="152"/>
      <c r="U139"/>
      <c r="V139"/>
      <c r="W139"/>
      <c r="X139"/>
      <c r="Y139"/>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c r="BA139" s="236"/>
      <c r="BB139" s="236"/>
    </row>
    <row r="140" spans="1:54" s="161" customFormat="1" ht="18" customHeight="1">
      <c r="A140"/>
      <c r="B140"/>
      <c r="C140"/>
      <c r="D140" s="152"/>
      <c r="E140"/>
      <c r="F140"/>
      <c r="G140"/>
      <c r="H140"/>
      <c r="I140"/>
      <c r="J140"/>
      <c r="K140"/>
      <c r="L140"/>
      <c r="M140"/>
      <c r="N140"/>
      <c r="O140"/>
      <c r="P140" s="152"/>
      <c r="Q140"/>
      <c r="R140"/>
      <c r="S140"/>
      <c r="T140" s="152"/>
      <c r="U140"/>
      <c r="V140"/>
      <c r="W140"/>
      <c r="X140"/>
      <c r="Y140"/>
      <c r="AA140" s="236"/>
      <c r="AB140" s="236"/>
      <c r="AC140" s="236"/>
      <c r="AD140" s="236"/>
      <c r="AE140" s="236"/>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row>
    <row r="141" spans="1:54" s="161" customFormat="1" ht="18" customHeight="1">
      <c r="A141"/>
      <c r="B141"/>
      <c r="C141"/>
      <c r="D141" s="152"/>
      <c r="E141"/>
      <c r="F141"/>
      <c r="G141"/>
      <c r="H141"/>
      <c r="I141"/>
      <c r="J141"/>
      <c r="K141"/>
      <c r="L141"/>
      <c r="M141"/>
      <c r="N141"/>
      <c r="O141"/>
      <c r="P141" s="152"/>
      <c r="Q141"/>
      <c r="R141"/>
      <c r="S141"/>
      <c r="T141" s="152"/>
      <c r="U141"/>
      <c r="V141"/>
      <c r="W141"/>
      <c r="X141"/>
      <c r="Y141"/>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c r="AW141" s="236"/>
      <c r="AX141" s="236"/>
      <c r="AY141" s="236"/>
      <c r="AZ141" s="236"/>
      <c r="BA141" s="236"/>
      <c r="BB141" s="236"/>
    </row>
    <row r="142" spans="1:54" s="161" customFormat="1" ht="18" customHeight="1">
      <c r="A142"/>
      <c r="B142"/>
      <c r="C142"/>
      <c r="D142" s="152"/>
      <c r="E142"/>
      <c r="F142"/>
      <c r="G142"/>
      <c r="H142"/>
      <c r="I142"/>
      <c r="J142"/>
      <c r="K142"/>
      <c r="L142"/>
      <c r="M142"/>
      <c r="N142"/>
      <c r="O142"/>
      <c r="P142" s="152"/>
      <c r="Q142"/>
      <c r="R142"/>
      <c r="S142"/>
      <c r="T142" s="152"/>
      <c r="U142"/>
      <c r="V142"/>
      <c r="W142"/>
      <c r="X142"/>
      <c r="Y142"/>
      <c r="AA142" s="236"/>
      <c r="AB142" s="236"/>
      <c r="AC142" s="236"/>
      <c r="AD142" s="236"/>
      <c r="AE142" s="236"/>
      <c r="AF142" s="236"/>
      <c r="AG142" s="236"/>
      <c r="AH142" s="236"/>
      <c r="AI142" s="236"/>
      <c r="AJ142" s="236"/>
      <c r="AK142" s="236"/>
      <c r="AL142" s="236"/>
      <c r="AM142" s="236"/>
      <c r="AN142" s="236"/>
      <c r="AO142" s="236"/>
      <c r="AP142" s="236"/>
      <c r="AQ142" s="236"/>
      <c r="AR142" s="236"/>
      <c r="AS142" s="236"/>
      <c r="AT142" s="236"/>
      <c r="AU142" s="236"/>
      <c r="AV142" s="236"/>
      <c r="AW142" s="236"/>
      <c r="AX142" s="236"/>
      <c r="AY142" s="236"/>
      <c r="AZ142" s="236"/>
      <c r="BA142" s="236"/>
      <c r="BB142" s="236"/>
    </row>
    <row r="143" spans="1:54" s="161" customFormat="1" ht="18" customHeight="1">
      <c r="A143"/>
      <c r="B143"/>
      <c r="C143"/>
      <c r="D143" s="152"/>
      <c r="E143"/>
      <c r="F143"/>
      <c r="G143"/>
      <c r="H143"/>
      <c r="I143"/>
      <c r="J143"/>
      <c r="K143"/>
      <c r="L143"/>
      <c r="M143"/>
      <c r="N143"/>
      <c r="O143"/>
      <c r="P143" s="152"/>
      <c r="Q143"/>
      <c r="R143"/>
      <c r="S143"/>
      <c r="T143" s="152"/>
      <c r="U143"/>
      <c r="V143"/>
      <c r="W143"/>
      <c r="X143"/>
      <c r="Y143"/>
      <c r="AA143" s="236"/>
      <c r="AB143" s="236"/>
      <c r="AC143" s="236"/>
      <c r="AD143" s="236"/>
      <c r="AE143" s="240"/>
      <c r="AF143" s="240"/>
      <c r="AG143" s="236"/>
      <c r="AH143" s="236"/>
      <c r="AI143" s="236"/>
      <c r="AJ143" s="236"/>
      <c r="AK143" s="236"/>
      <c r="AL143" s="236"/>
      <c r="AM143" s="236"/>
      <c r="AN143" s="236"/>
      <c r="AO143" s="236"/>
      <c r="AP143" s="236"/>
      <c r="AQ143" s="236"/>
      <c r="AR143" s="236"/>
      <c r="AS143" s="236"/>
      <c r="AT143" s="236"/>
      <c r="AU143" s="236"/>
      <c r="AV143" s="236"/>
      <c r="AW143" s="236"/>
      <c r="AX143" s="236"/>
      <c r="AY143" s="236"/>
      <c r="AZ143" s="236"/>
      <c r="BA143" s="236"/>
      <c r="BB143" s="236"/>
    </row>
    <row r="144" spans="1:54" s="161" customFormat="1" ht="18" customHeight="1">
      <c r="A144"/>
      <c r="B144"/>
      <c r="C144"/>
      <c r="D144" s="152"/>
      <c r="E144"/>
      <c r="F144"/>
      <c r="G144"/>
      <c r="H144"/>
      <c r="I144"/>
      <c r="J144"/>
      <c r="K144"/>
      <c r="L144"/>
      <c r="M144"/>
      <c r="N144"/>
      <c r="O144"/>
      <c r="P144" s="152"/>
      <c r="Q144"/>
      <c r="R144"/>
      <c r="S144"/>
      <c r="T144" s="152"/>
      <c r="U144"/>
      <c r="V144"/>
      <c r="W144"/>
      <c r="X144"/>
      <c r="Y144"/>
      <c r="AA144" s="236"/>
      <c r="AB144" s="236"/>
      <c r="AC144" s="236"/>
      <c r="AD144" s="236"/>
      <c r="AE144" s="240"/>
      <c r="AF144" s="240"/>
      <c r="AG144" s="236"/>
      <c r="AH144" s="236"/>
      <c r="AI144" s="236"/>
      <c r="AJ144" s="236"/>
      <c r="AK144" s="236"/>
      <c r="AL144" s="236"/>
      <c r="AM144" s="236"/>
      <c r="AN144" s="236"/>
      <c r="AO144" s="236"/>
      <c r="AP144" s="236"/>
      <c r="AQ144" s="236"/>
      <c r="AR144" s="236"/>
      <c r="AS144" s="236"/>
      <c r="AT144" s="236"/>
      <c r="AU144" s="236"/>
      <c r="AV144" s="236"/>
      <c r="AW144" s="236"/>
      <c r="AX144" s="236"/>
      <c r="AY144" s="236"/>
      <c r="AZ144" s="236"/>
      <c r="BA144" s="236"/>
      <c r="BB144" s="236"/>
    </row>
    <row r="145" spans="1:54" s="161" customFormat="1" ht="18" customHeight="1">
      <c r="A145"/>
      <c r="B145"/>
      <c r="C145"/>
      <c r="D145" s="152"/>
      <c r="E145"/>
      <c r="F145"/>
      <c r="G145"/>
      <c r="H145"/>
      <c r="I145"/>
      <c r="J145"/>
      <c r="K145"/>
      <c r="L145"/>
      <c r="M145"/>
      <c r="N145"/>
      <c r="O145"/>
      <c r="P145" s="152"/>
      <c r="Q145"/>
      <c r="R145"/>
      <c r="S145"/>
      <c r="T145" s="152"/>
      <c r="U145"/>
      <c r="V145"/>
      <c r="W145"/>
      <c r="X145"/>
      <c r="Y145"/>
      <c r="AA145" s="236"/>
      <c r="AB145" s="236"/>
      <c r="AC145" s="236"/>
      <c r="AD145" s="236"/>
      <c r="AE145" s="240"/>
      <c r="AF145" s="240"/>
      <c r="AG145" s="236"/>
      <c r="AH145" s="236"/>
      <c r="AI145" s="236"/>
      <c r="AJ145" s="236"/>
      <c r="AK145" s="236"/>
      <c r="AL145" s="236"/>
      <c r="AM145" s="236"/>
      <c r="AN145" s="236"/>
      <c r="AO145" s="236"/>
      <c r="AP145" s="236"/>
      <c r="AQ145" s="236"/>
      <c r="AR145" s="236"/>
      <c r="AS145" s="236"/>
      <c r="AT145" s="236"/>
      <c r="AU145" s="236"/>
      <c r="AV145" s="236"/>
      <c r="AW145" s="236"/>
      <c r="AX145" s="236"/>
      <c r="AY145" s="236"/>
      <c r="AZ145" s="236"/>
      <c r="BA145" s="236"/>
      <c r="BB145" s="236"/>
    </row>
    <row r="146" spans="1:54" s="161" customFormat="1" ht="18" customHeight="1">
      <c r="A146"/>
      <c r="B146"/>
      <c r="C146"/>
      <c r="D146" s="152"/>
      <c r="E146"/>
      <c r="F146"/>
      <c r="G146"/>
      <c r="H146"/>
      <c r="I146"/>
      <c r="J146"/>
      <c r="K146"/>
      <c r="L146"/>
      <c r="M146"/>
      <c r="N146"/>
      <c r="O146"/>
      <c r="P146" s="152"/>
      <c r="Q146"/>
      <c r="R146"/>
      <c r="S146"/>
      <c r="T146" s="152"/>
      <c r="U146"/>
      <c r="V146"/>
      <c r="W146"/>
      <c r="X146"/>
      <c r="Y146"/>
      <c r="AA146" s="236"/>
      <c r="AB146" s="236"/>
      <c r="AC146" s="236"/>
      <c r="AD146" s="236"/>
      <c r="AE146" s="240"/>
      <c r="AF146" s="240"/>
      <c r="AG146" s="236"/>
      <c r="AH146" s="236"/>
      <c r="AI146" s="236"/>
      <c r="AJ146" s="236"/>
      <c r="AK146" s="236"/>
      <c r="AL146" s="236"/>
      <c r="AM146" s="236"/>
      <c r="AN146" s="236"/>
      <c r="AO146" s="236"/>
      <c r="AP146" s="236"/>
      <c r="AQ146" s="236"/>
      <c r="AR146" s="236"/>
      <c r="AS146" s="236"/>
      <c r="AT146" s="236"/>
      <c r="AU146" s="236"/>
      <c r="AV146" s="236"/>
      <c r="AW146" s="236"/>
      <c r="AX146" s="236"/>
      <c r="AY146" s="236"/>
      <c r="AZ146" s="236"/>
      <c r="BA146" s="236"/>
      <c r="BB146" s="236"/>
    </row>
    <row r="147" spans="1:54" s="161" customFormat="1" ht="18" customHeight="1">
      <c r="A147"/>
      <c r="B147"/>
      <c r="C147"/>
      <c r="D147" s="152"/>
      <c r="E147"/>
      <c r="F147"/>
      <c r="G147"/>
      <c r="H147"/>
      <c r="I147"/>
      <c r="J147"/>
      <c r="K147"/>
      <c r="L147"/>
      <c r="M147"/>
      <c r="N147"/>
      <c r="O147"/>
      <c r="P147" s="152"/>
      <c r="Q147"/>
      <c r="R147"/>
      <c r="S147"/>
      <c r="T147" s="152"/>
      <c r="U147"/>
      <c r="V147"/>
      <c r="W147"/>
      <c r="X147"/>
      <c r="Y147"/>
      <c r="AA147" s="236"/>
      <c r="AB147" s="236"/>
      <c r="AC147" s="236"/>
      <c r="AD147" s="236"/>
      <c r="AE147" s="240"/>
      <c r="AF147" s="240"/>
      <c r="AG147" s="236"/>
      <c r="AH147" s="236"/>
      <c r="AI147" s="236"/>
      <c r="AJ147" s="236"/>
      <c r="AK147" s="236"/>
      <c r="AL147" s="236"/>
      <c r="AM147" s="236"/>
      <c r="AN147" s="236"/>
      <c r="AO147" s="236"/>
      <c r="AP147" s="236"/>
      <c r="AQ147" s="236"/>
      <c r="AR147" s="236"/>
      <c r="AS147" s="236"/>
      <c r="AT147" s="236"/>
      <c r="AU147" s="236"/>
      <c r="AV147" s="236"/>
      <c r="AW147" s="236"/>
      <c r="AX147" s="236"/>
      <c r="AY147" s="236"/>
      <c r="AZ147" s="236"/>
      <c r="BA147" s="236"/>
      <c r="BB147" s="236"/>
    </row>
    <row r="148" spans="1:54" s="161" customFormat="1" ht="18" customHeight="1">
      <c r="A148"/>
      <c r="B148"/>
      <c r="C148"/>
      <c r="D148" s="152"/>
      <c r="E148"/>
      <c r="F148"/>
      <c r="G148"/>
      <c r="H148"/>
      <c r="I148"/>
      <c r="J148"/>
      <c r="K148"/>
      <c r="L148"/>
      <c r="M148"/>
      <c r="N148"/>
      <c r="O148"/>
      <c r="P148" s="152"/>
      <c r="Q148"/>
      <c r="R148"/>
      <c r="S148"/>
      <c r="T148" s="152"/>
      <c r="U148"/>
      <c r="V148"/>
      <c r="W148"/>
      <c r="X148"/>
      <c r="Y148"/>
      <c r="AA148" s="236"/>
      <c r="AB148" s="236"/>
      <c r="AC148" s="236"/>
      <c r="AD148" s="236"/>
      <c r="AE148" s="240"/>
      <c r="AF148" s="240"/>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row>
    <row r="149" spans="1:54" s="161" customFormat="1" ht="18" customHeight="1">
      <c r="A149"/>
      <c r="B149"/>
      <c r="C149"/>
      <c r="D149" s="152"/>
      <c r="E149"/>
      <c r="F149"/>
      <c r="G149"/>
      <c r="H149"/>
      <c r="I149"/>
      <c r="J149"/>
      <c r="K149"/>
      <c r="L149"/>
      <c r="M149"/>
      <c r="N149"/>
      <c r="O149"/>
      <c r="P149" s="152"/>
      <c r="Q149"/>
      <c r="R149"/>
      <c r="S149"/>
      <c r="T149" s="152"/>
      <c r="U149"/>
      <c r="V149"/>
      <c r="W149"/>
      <c r="X149"/>
      <c r="Y149"/>
      <c r="AA149" s="236"/>
      <c r="AB149" s="236"/>
      <c r="AC149" s="236"/>
      <c r="AD149" s="236"/>
      <c r="AE149" s="240"/>
      <c r="AF149" s="240"/>
      <c r="AG149" s="236"/>
      <c r="AH149" s="236"/>
      <c r="AI149" s="236"/>
      <c r="AJ149" s="236"/>
      <c r="AK149" s="236"/>
      <c r="AL149" s="236"/>
      <c r="AM149" s="236"/>
      <c r="AN149" s="236"/>
      <c r="AO149" s="236"/>
      <c r="AP149" s="236"/>
      <c r="AQ149" s="236"/>
      <c r="AR149" s="236"/>
      <c r="AS149" s="236"/>
      <c r="AT149" s="236"/>
      <c r="AU149" s="236"/>
      <c r="AV149" s="236"/>
      <c r="AW149" s="236"/>
      <c r="AX149" s="236"/>
      <c r="AY149" s="236"/>
      <c r="AZ149" s="236"/>
      <c r="BA149" s="236"/>
      <c r="BB149" s="236"/>
    </row>
    <row r="150" spans="1:54" s="161" customFormat="1" ht="18" customHeight="1">
      <c r="A150"/>
      <c r="B150"/>
      <c r="C150"/>
      <c r="D150" s="152"/>
      <c r="E150"/>
      <c r="F150"/>
      <c r="G150"/>
      <c r="H150"/>
      <c r="I150"/>
      <c r="J150"/>
      <c r="K150"/>
      <c r="L150"/>
      <c r="M150"/>
      <c r="N150"/>
      <c r="O150"/>
      <c r="P150" s="152"/>
      <c r="Q150"/>
      <c r="R150"/>
      <c r="S150"/>
      <c r="T150" s="152"/>
      <c r="U150"/>
      <c r="V150"/>
      <c r="W150"/>
      <c r="X150"/>
      <c r="Y150"/>
      <c r="AA150" s="236"/>
      <c r="AB150" s="236"/>
      <c r="AC150" s="236"/>
      <c r="AD150" s="236"/>
      <c r="AE150" s="240"/>
      <c r="AF150" s="240"/>
      <c r="AG150" s="236"/>
      <c r="AH150" s="236"/>
      <c r="AI150" s="236"/>
      <c r="AJ150" s="236"/>
      <c r="AK150" s="236"/>
      <c r="AL150" s="236"/>
      <c r="AM150" s="236"/>
      <c r="AN150" s="236"/>
      <c r="AO150" s="236"/>
      <c r="AP150" s="236"/>
      <c r="AQ150" s="236"/>
      <c r="AR150" s="236"/>
      <c r="AS150" s="236"/>
      <c r="AT150" s="236"/>
      <c r="AU150" s="236"/>
      <c r="AV150" s="236"/>
      <c r="AW150" s="236"/>
      <c r="AX150" s="236"/>
      <c r="AY150" s="236"/>
      <c r="AZ150" s="236"/>
      <c r="BA150" s="236"/>
      <c r="BB150" s="236"/>
    </row>
    <row r="151" spans="1:54" s="161" customFormat="1" ht="18" customHeight="1">
      <c r="A151"/>
      <c r="B151"/>
      <c r="C151"/>
      <c r="D151" s="152"/>
      <c r="E151"/>
      <c r="F151"/>
      <c r="G151"/>
      <c r="H151"/>
      <c r="I151"/>
      <c r="J151"/>
      <c r="K151"/>
      <c r="L151"/>
      <c r="M151"/>
      <c r="N151"/>
      <c r="O151"/>
      <c r="P151" s="152"/>
      <c r="Q151"/>
      <c r="R151"/>
      <c r="S151"/>
      <c r="T151" s="152"/>
      <c r="U151"/>
      <c r="V151"/>
      <c r="W151"/>
      <c r="X151"/>
      <c r="Y151"/>
      <c r="AA151" s="236"/>
      <c r="AB151" s="236"/>
      <c r="AC151" s="236"/>
      <c r="AD151" s="236"/>
      <c r="AE151" s="240"/>
      <c r="AF151" s="240"/>
      <c r="AG151" s="236"/>
      <c r="AH151" s="236"/>
      <c r="AI151" s="236"/>
      <c r="AJ151" s="236"/>
      <c r="AK151" s="236"/>
      <c r="AL151" s="236"/>
      <c r="AM151" s="236"/>
      <c r="AN151" s="236"/>
      <c r="AO151" s="236"/>
      <c r="AP151" s="236"/>
      <c r="AQ151" s="236"/>
      <c r="AR151" s="236"/>
      <c r="AS151" s="236"/>
      <c r="AT151" s="236"/>
      <c r="AU151" s="236"/>
      <c r="AV151" s="236"/>
      <c r="AW151" s="236"/>
      <c r="AX151" s="236"/>
      <c r="AY151" s="236"/>
      <c r="AZ151" s="236"/>
      <c r="BA151" s="236"/>
      <c r="BB151" s="236"/>
    </row>
    <row r="152" spans="1:54" s="161" customFormat="1" ht="18" customHeight="1">
      <c r="A152"/>
      <c r="B152"/>
      <c r="C152"/>
      <c r="D152" s="152"/>
      <c r="E152"/>
      <c r="F152"/>
      <c r="G152"/>
      <c r="H152"/>
      <c r="I152"/>
      <c r="J152"/>
      <c r="K152"/>
      <c r="L152"/>
      <c r="M152"/>
      <c r="N152"/>
      <c r="O152"/>
      <c r="P152" s="152"/>
      <c r="Q152"/>
      <c r="R152"/>
      <c r="S152"/>
      <c r="T152" s="152"/>
      <c r="U152"/>
      <c r="V152"/>
      <c r="W152"/>
      <c r="X152"/>
      <c r="Y152"/>
      <c r="AA152" s="236"/>
      <c r="AB152" s="236"/>
      <c r="AC152" s="236"/>
      <c r="AD152" s="236"/>
      <c r="AE152" s="240"/>
      <c r="AF152" s="240"/>
      <c r="AG152" s="236"/>
      <c r="AH152" s="236"/>
      <c r="AI152" s="236"/>
      <c r="AJ152" s="236"/>
      <c r="AK152" s="236"/>
      <c r="AL152" s="236"/>
      <c r="AM152" s="236"/>
      <c r="AN152" s="236"/>
      <c r="AO152" s="236"/>
      <c r="AP152" s="236"/>
      <c r="AQ152" s="236"/>
      <c r="AR152" s="236"/>
      <c r="AS152" s="236"/>
      <c r="AT152" s="236"/>
      <c r="AU152" s="236"/>
      <c r="AV152" s="236"/>
      <c r="AW152" s="236"/>
      <c r="AX152" s="236"/>
      <c r="AY152" s="236"/>
      <c r="AZ152" s="236"/>
      <c r="BA152" s="236"/>
      <c r="BB152" s="236"/>
    </row>
    <row r="153" spans="1:54" s="161" customFormat="1" ht="18" customHeight="1">
      <c r="A153"/>
      <c r="B153"/>
      <c r="C153"/>
      <c r="D153" s="152"/>
      <c r="E153"/>
      <c r="F153"/>
      <c r="G153"/>
      <c r="H153"/>
      <c r="I153"/>
      <c r="J153"/>
      <c r="K153"/>
      <c r="L153"/>
      <c r="M153"/>
      <c r="N153"/>
      <c r="O153"/>
      <c r="P153" s="152"/>
      <c r="Q153"/>
      <c r="R153"/>
      <c r="S153"/>
      <c r="T153" s="152"/>
      <c r="U153"/>
      <c r="V153"/>
      <c r="W153"/>
      <c r="X153"/>
      <c r="Y153"/>
      <c r="AA153" s="236"/>
      <c r="AB153" s="236"/>
      <c r="AC153" s="236"/>
      <c r="AD153" s="236"/>
      <c r="AE153" s="240"/>
      <c r="AF153" s="240"/>
      <c r="AG153" s="236"/>
      <c r="AH153" s="236"/>
      <c r="AI153" s="236"/>
      <c r="AJ153" s="236"/>
      <c r="AK153" s="236"/>
      <c r="AL153" s="236"/>
      <c r="AM153" s="236"/>
      <c r="AN153" s="236"/>
      <c r="AO153" s="236"/>
      <c r="AP153" s="236"/>
      <c r="AQ153" s="236"/>
      <c r="AR153" s="236"/>
      <c r="AS153" s="236"/>
      <c r="AT153" s="236"/>
      <c r="AU153" s="236"/>
      <c r="AV153" s="236"/>
      <c r="AW153" s="236"/>
      <c r="AX153" s="236"/>
      <c r="AY153" s="236"/>
      <c r="AZ153" s="236"/>
      <c r="BA153" s="236"/>
      <c r="BB153" s="236"/>
    </row>
    <row r="154" spans="1:54" s="161" customFormat="1" ht="18" customHeight="1">
      <c r="A154"/>
      <c r="B154"/>
      <c r="C154"/>
      <c r="D154" s="152"/>
      <c r="E154"/>
      <c r="F154"/>
      <c r="G154"/>
      <c r="H154"/>
      <c r="I154"/>
      <c r="J154"/>
      <c r="K154"/>
      <c r="L154"/>
      <c r="M154"/>
      <c r="N154"/>
      <c r="O154"/>
      <c r="P154" s="152"/>
      <c r="Q154"/>
      <c r="R154"/>
      <c r="S154"/>
      <c r="T154" s="152"/>
      <c r="U154"/>
      <c r="V154"/>
      <c r="W154"/>
      <c r="X154"/>
      <c r="Y154"/>
      <c r="AA154" s="236"/>
      <c r="AB154" s="236"/>
      <c r="AC154" s="236"/>
      <c r="AD154" s="236"/>
      <c r="AE154" s="240"/>
      <c r="AF154" s="240"/>
      <c r="AG154" s="236"/>
      <c r="AH154" s="236"/>
      <c r="AI154" s="236"/>
      <c r="AJ154" s="236"/>
      <c r="AK154" s="236"/>
      <c r="AL154" s="236"/>
      <c r="AM154" s="236"/>
      <c r="AN154" s="236"/>
      <c r="AO154" s="236"/>
      <c r="AP154" s="236"/>
      <c r="AQ154" s="236"/>
      <c r="AR154" s="236"/>
      <c r="AS154" s="236"/>
      <c r="AT154" s="236"/>
      <c r="AU154" s="236"/>
      <c r="AV154" s="236"/>
      <c r="AW154" s="236"/>
      <c r="AX154" s="236"/>
      <c r="AY154" s="236"/>
      <c r="AZ154" s="236"/>
      <c r="BA154" s="236"/>
      <c r="BB154" s="236"/>
    </row>
    <row r="155" spans="1:54" s="161" customFormat="1" ht="18" customHeight="1">
      <c r="A155"/>
      <c r="B155"/>
      <c r="C155"/>
      <c r="D155" s="152"/>
      <c r="E155"/>
      <c r="F155"/>
      <c r="G155"/>
      <c r="H155"/>
      <c r="I155"/>
      <c r="J155"/>
      <c r="K155"/>
      <c r="L155"/>
      <c r="M155"/>
      <c r="N155"/>
      <c r="O155"/>
      <c r="P155" s="152"/>
      <c r="Q155"/>
      <c r="R155"/>
      <c r="S155"/>
      <c r="T155" s="152"/>
      <c r="U155"/>
      <c r="V155"/>
      <c r="W155"/>
      <c r="X155"/>
      <c r="Y155"/>
      <c r="AA155" s="236"/>
      <c r="AB155" s="236"/>
      <c r="AC155" s="236"/>
      <c r="AD155" s="236"/>
      <c r="AE155" s="240"/>
      <c r="AF155" s="240"/>
      <c r="AG155" s="236"/>
      <c r="AH155" s="236"/>
      <c r="AI155" s="236"/>
      <c r="AJ155" s="236"/>
      <c r="AK155" s="236"/>
      <c r="AL155" s="236"/>
      <c r="AM155" s="236"/>
      <c r="AN155" s="236"/>
      <c r="AO155" s="236"/>
      <c r="AP155" s="236"/>
      <c r="AQ155" s="236"/>
      <c r="AR155" s="236"/>
      <c r="AS155" s="236"/>
      <c r="AT155" s="236"/>
      <c r="AU155" s="236"/>
      <c r="AV155" s="236"/>
      <c r="AW155" s="236"/>
      <c r="AX155" s="236"/>
      <c r="AY155" s="236"/>
      <c r="AZ155" s="236"/>
      <c r="BA155" s="236"/>
      <c r="BB155" s="236"/>
    </row>
    <row r="156" spans="1:54" s="161" customFormat="1" ht="18" customHeight="1">
      <c r="A156"/>
      <c r="B156"/>
      <c r="C156"/>
      <c r="D156" s="152"/>
      <c r="E156"/>
      <c r="F156"/>
      <c r="G156"/>
      <c r="H156"/>
      <c r="I156"/>
      <c r="J156"/>
      <c r="K156"/>
      <c r="L156"/>
      <c r="M156"/>
      <c r="N156"/>
      <c r="O156"/>
      <c r="P156" s="152"/>
      <c r="Q156"/>
      <c r="R156"/>
      <c r="S156"/>
      <c r="T156" s="152"/>
      <c r="U156"/>
      <c r="V156"/>
      <c r="W156"/>
      <c r="X156"/>
      <c r="Y156"/>
      <c r="AA156" s="236"/>
      <c r="AB156" s="236"/>
      <c r="AC156" s="236"/>
      <c r="AD156" s="236"/>
      <c r="AE156" s="240"/>
      <c r="AF156" s="240"/>
      <c r="AG156" s="236"/>
      <c r="AH156" s="236"/>
      <c r="AI156" s="236"/>
      <c r="AJ156" s="236"/>
      <c r="AK156" s="236"/>
      <c r="AL156" s="236"/>
      <c r="AM156" s="236"/>
      <c r="AN156" s="236"/>
      <c r="AO156" s="236"/>
      <c r="AP156" s="236"/>
      <c r="AQ156" s="236"/>
      <c r="AR156" s="236"/>
      <c r="AS156" s="236"/>
      <c r="AT156" s="236"/>
      <c r="AU156" s="236"/>
      <c r="AV156" s="236"/>
      <c r="AW156" s="236"/>
      <c r="AX156" s="236"/>
      <c r="AY156" s="236"/>
      <c r="AZ156" s="236"/>
      <c r="BA156" s="236"/>
      <c r="BB156" s="236"/>
    </row>
    <row r="157" spans="1:54" s="161" customFormat="1" ht="18" customHeight="1">
      <c r="A157"/>
      <c r="B157"/>
      <c r="C157"/>
      <c r="D157" s="152"/>
      <c r="E157"/>
      <c r="F157"/>
      <c r="G157"/>
      <c r="H157"/>
      <c r="I157"/>
      <c r="J157"/>
      <c r="K157"/>
      <c r="L157"/>
      <c r="M157"/>
      <c r="N157"/>
      <c r="O157"/>
      <c r="P157" s="152"/>
      <c r="Q157"/>
      <c r="R157"/>
      <c r="S157"/>
      <c r="T157" s="152"/>
      <c r="U157"/>
      <c r="V157"/>
      <c r="W157"/>
      <c r="X157"/>
      <c r="Y157"/>
      <c r="AA157" s="236"/>
      <c r="AB157" s="236"/>
      <c r="AC157" s="236"/>
      <c r="AD157" s="236"/>
      <c r="AE157" s="240"/>
      <c r="AF157" s="240"/>
      <c r="AG157" s="236"/>
      <c r="AH157" s="236"/>
      <c r="AI157" s="236"/>
      <c r="AJ157" s="236"/>
      <c r="AK157" s="236"/>
      <c r="AL157" s="236"/>
      <c r="AM157" s="236"/>
      <c r="AN157" s="236"/>
      <c r="AO157" s="236"/>
      <c r="AP157" s="236"/>
      <c r="AQ157" s="236"/>
      <c r="AR157" s="236"/>
      <c r="AS157" s="236"/>
      <c r="AT157" s="236"/>
      <c r="AU157" s="236"/>
      <c r="AV157" s="236"/>
      <c r="AW157" s="236"/>
      <c r="AX157" s="236"/>
      <c r="AY157" s="236"/>
      <c r="AZ157" s="236"/>
      <c r="BA157" s="236"/>
      <c r="BB157" s="236"/>
    </row>
    <row r="158" spans="1:54" s="161" customFormat="1" ht="18" customHeight="1">
      <c r="A158"/>
      <c r="B158"/>
      <c r="C158"/>
      <c r="D158" s="152"/>
      <c r="E158"/>
      <c r="F158"/>
      <c r="G158"/>
      <c r="H158"/>
      <c r="I158"/>
      <c r="J158"/>
      <c r="K158"/>
      <c r="L158"/>
      <c r="M158"/>
      <c r="N158"/>
      <c r="O158"/>
      <c r="P158" s="152"/>
      <c r="Q158"/>
      <c r="R158"/>
      <c r="S158"/>
      <c r="T158" s="152"/>
      <c r="U158"/>
      <c r="V158"/>
      <c r="W158"/>
      <c r="X158"/>
      <c r="Y158"/>
      <c r="AA158" s="236"/>
      <c r="AB158" s="236"/>
      <c r="AC158" s="236"/>
      <c r="AD158" s="236"/>
      <c r="AE158" s="240"/>
      <c r="AF158" s="240"/>
      <c r="AG158" s="236"/>
      <c r="AH158" s="236"/>
      <c r="AI158" s="236"/>
      <c r="AJ158" s="236"/>
      <c r="AK158" s="236"/>
      <c r="AL158" s="236"/>
      <c r="AM158" s="236"/>
      <c r="AN158" s="236"/>
      <c r="AO158" s="236"/>
      <c r="AP158" s="236"/>
      <c r="AQ158" s="236"/>
      <c r="AR158" s="236"/>
      <c r="AS158" s="236"/>
      <c r="AT158" s="236"/>
      <c r="AU158" s="236"/>
      <c r="AV158" s="236"/>
      <c r="AW158" s="236"/>
      <c r="AX158" s="236"/>
      <c r="AY158" s="236"/>
      <c r="AZ158" s="236"/>
      <c r="BA158" s="236"/>
      <c r="BB158" s="236"/>
    </row>
    <row r="159" spans="1:54" s="161" customFormat="1" ht="18" customHeight="1">
      <c r="A159"/>
      <c r="B159"/>
      <c r="C159"/>
      <c r="D159" s="152"/>
      <c r="E159"/>
      <c r="F159"/>
      <c r="G159"/>
      <c r="H159"/>
      <c r="I159"/>
      <c r="J159"/>
      <c r="K159"/>
      <c r="L159"/>
      <c r="M159"/>
      <c r="N159"/>
      <c r="O159"/>
      <c r="P159" s="152"/>
      <c r="Q159"/>
      <c r="R159"/>
      <c r="S159"/>
      <c r="T159" s="152"/>
      <c r="U159"/>
      <c r="V159"/>
      <c r="W159"/>
      <c r="X159"/>
      <c r="Y159"/>
      <c r="AA159" s="236"/>
      <c r="AB159" s="236"/>
      <c r="AC159" s="236"/>
      <c r="AD159" s="236"/>
      <c r="AE159" s="240"/>
      <c r="AF159" s="240"/>
      <c r="AG159" s="236"/>
      <c r="AH159" s="236"/>
      <c r="AI159" s="236"/>
      <c r="AJ159" s="236"/>
      <c r="AK159" s="236"/>
      <c r="AL159" s="236"/>
      <c r="AM159" s="236"/>
      <c r="AN159" s="236"/>
      <c r="AO159" s="236"/>
      <c r="AP159" s="236"/>
      <c r="AQ159" s="236"/>
      <c r="AR159" s="236"/>
      <c r="AS159" s="236"/>
      <c r="AT159" s="236"/>
      <c r="AU159" s="236"/>
      <c r="AV159" s="236"/>
      <c r="AW159" s="236"/>
      <c r="AX159" s="236"/>
      <c r="AY159" s="236"/>
      <c r="AZ159" s="236"/>
      <c r="BA159" s="236"/>
      <c r="BB159" s="236"/>
    </row>
    <row r="160" spans="1:54" s="161" customFormat="1" ht="18" customHeight="1">
      <c r="A160"/>
      <c r="B160"/>
      <c r="C160"/>
      <c r="D160" s="152"/>
      <c r="E160"/>
      <c r="F160"/>
      <c r="G160"/>
      <c r="H160"/>
      <c r="I160"/>
      <c r="J160"/>
      <c r="K160"/>
      <c r="L160"/>
      <c r="M160"/>
      <c r="N160"/>
      <c r="O160"/>
      <c r="P160" s="152"/>
      <c r="Q160"/>
      <c r="R160"/>
      <c r="S160"/>
      <c r="T160" s="152"/>
      <c r="U160"/>
      <c r="V160"/>
      <c r="W160"/>
      <c r="X160"/>
      <c r="Y160"/>
      <c r="AA160" s="236"/>
      <c r="AB160" s="236"/>
      <c r="AC160" s="236"/>
      <c r="AD160" s="236"/>
      <c r="AE160" s="240"/>
      <c r="AF160" s="240"/>
      <c r="AG160" s="236"/>
      <c r="AH160" s="236"/>
      <c r="AI160" s="236"/>
      <c r="AJ160" s="236"/>
      <c r="AK160" s="236"/>
      <c r="AL160" s="236"/>
      <c r="AM160" s="236"/>
      <c r="AN160" s="236"/>
      <c r="AO160" s="236"/>
      <c r="AP160" s="236"/>
      <c r="AQ160" s="236"/>
      <c r="AR160" s="236"/>
      <c r="AS160" s="236"/>
      <c r="AT160" s="236"/>
      <c r="AU160" s="236"/>
      <c r="AV160" s="236"/>
      <c r="AW160" s="236"/>
      <c r="AX160" s="236"/>
      <c r="AY160" s="236"/>
      <c r="AZ160" s="236"/>
      <c r="BA160" s="236"/>
      <c r="BB160" s="236"/>
    </row>
    <row r="161" spans="1:54" s="161" customFormat="1" ht="18" customHeight="1">
      <c r="A161"/>
      <c r="B161"/>
      <c r="C161"/>
      <c r="D161" s="152"/>
      <c r="E161"/>
      <c r="F161"/>
      <c r="G161"/>
      <c r="H161"/>
      <c r="I161"/>
      <c r="J161"/>
      <c r="K161"/>
      <c r="L161"/>
      <c r="M161"/>
      <c r="N161"/>
      <c r="O161"/>
      <c r="P161" s="152"/>
      <c r="Q161"/>
      <c r="R161"/>
      <c r="S161"/>
      <c r="T161" s="152"/>
      <c r="U161"/>
      <c r="V161"/>
      <c r="W161"/>
      <c r="X161"/>
      <c r="Y161"/>
      <c r="AA161" s="236"/>
      <c r="AB161" s="236"/>
      <c r="AC161" s="236"/>
      <c r="AD161" s="236"/>
      <c r="AE161" s="240"/>
      <c r="AF161" s="240"/>
      <c r="AG161" s="236"/>
      <c r="AH161" s="236"/>
      <c r="AI161" s="236"/>
      <c r="AJ161" s="236"/>
      <c r="AK161" s="236"/>
      <c r="AL161" s="236"/>
      <c r="AM161" s="236"/>
      <c r="AN161" s="236"/>
      <c r="AO161" s="236"/>
      <c r="AP161" s="236"/>
      <c r="AQ161" s="236"/>
      <c r="AR161" s="236"/>
      <c r="AS161" s="236"/>
      <c r="AT161" s="236"/>
      <c r="AU161" s="236"/>
      <c r="AV161" s="236"/>
      <c r="AW161" s="236"/>
      <c r="AX161" s="236"/>
      <c r="AY161" s="236"/>
      <c r="AZ161" s="236"/>
      <c r="BA161" s="236"/>
      <c r="BB161" s="236"/>
    </row>
    <row r="162" spans="1:54" s="161" customFormat="1" ht="18" customHeight="1">
      <c r="A162"/>
      <c r="B162"/>
      <c r="C162"/>
      <c r="D162" s="152"/>
      <c r="E162"/>
      <c r="F162"/>
      <c r="G162"/>
      <c r="H162"/>
      <c r="I162"/>
      <c r="J162"/>
      <c r="K162"/>
      <c r="L162"/>
      <c r="M162"/>
      <c r="N162"/>
      <c r="O162"/>
      <c r="P162" s="152"/>
      <c r="Q162"/>
      <c r="R162"/>
      <c r="S162"/>
      <c r="T162" s="152"/>
      <c r="U162"/>
      <c r="V162"/>
      <c r="W162"/>
      <c r="X162"/>
      <c r="Y162"/>
      <c r="AA162" s="236"/>
      <c r="AB162" s="236"/>
      <c r="AC162" s="236"/>
      <c r="AD162" s="236"/>
      <c r="AE162" s="240"/>
      <c r="AF162" s="240"/>
      <c r="AG162" s="236"/>
      <c r="AH162" s="236"/>
      <c r="AI162" s="236"/>
      <c r="AJ162" s="236"/>
      <c r="AK162" s="236"/>
      <c r="AL162" s="236"/>
      <c r="AM162" s="236"/>
      <c r="AN162" s="236"/>
      <c r="AO162" s="236"/>
      <c r="AP162" s="236"/>
      <c r="AQ162" s="236"/>
      <c r="AR162" s="236"/>
      <c r="AS162" s="236"/>
      <c r="AT162" s="236"/>
      <c r="AU162" s="236"/>
      <c r="AV162" s="236"/>
      <c r="AW162" s="236"/>
      <c r="AX162" s="236"/>
      <c r="AY162" s="236"/>
      <c r="AZ162" s="236"/>
      <c r="BA162" s="236"/>
      <c r="BB162" s="236"/>
    </row>
    <row r="163" spans="1:54" s="161" customFormat="1" ht="18" customHeight="1">
      <c r="A163"/>
      <c r="B163"/>
      <c r="C163"/>
      <c r="D163" s="152"/>
      <c r="E163"/>
      <c r="F163"/>
      <c r="G163"/>
      <c r="H163"/>
      <c r="I163"/>
      <c r="J163"/>
      <c r="K163"/>
      <c r="L163"/>
      <c r="M163"/>
      <c r="N163"/>
      <c r="O163"/>
      <c r="P163" s="152"/>
      <c r="Q163"/>
      <c r="R163"/>
      <c r="S163"/>
      <c r="T163" s="152"/>
      <c r="U163"/>
      <c r="V163"/>
      <c r="W163"/>
      <c r="X163"/>
      <c r="Y163"/>
      <c r="AA163" s="236"/>
      <c r="AB163" s="236"/>
      <c r="AC163" s="236"/>
      <c r="AD163" s="236"/>
      <c r="AE163" s="236"/>
      <c r="AF163" s="236"/>
      <c r="AG163" s="236"/>
      <c r="AH163" s="236"/>
      <c r="AI163" s="236"/>
      <c r="AJ163" s="236"/>
      <c r="AK163" s="236"/>
      <c r="AL163" s="236"/>
      <c r="AM163" s="236"/>
      <c r="AN163" s="236"/>
      <c r="AO163" s="236"/>
      <c r="AP163" s="236"/>
      <c r="AQ163" s="236"/>
      <c r="AR163" s="236"/>
      <c r="AS163" s="236"/>
      <c r="AT163" s="236"/>
      <c r="AU163" s="236"/>
      <c r="AV163" s="236"/>
      <c r="AW163" s="236"/>
      <c r="AX163" s="236"/>
      <c r="AY163" s="236"/>
      <c r="AZ163" s="236"/>
      <c r="BA163" s="236"/>
      <c r="BB163" s="236"/>
    </row>
    <row r="164" spans="1:54" s="161" customFormat="1" ht="18" customHeight="1">
      <c r="A164"/>
      <c r="B164"/>
      <c r="C164"/>
      <c r="D164" s="152"/>
      <c r="E164"/>
      <c r="F164"/>
      <c r="G164"/>
      <c r="H164"/>
      <c r="I164"/>
      <c r="J164"/>
      <c r="K164"/>
      <c r="L164"/>
      <c r="M164"/>
      <c r="N164"/>
      <c r="O164"/>
      <c r="P164" s="152"/>
      <c r="Q164"/>
      <c r="R164"/>
      <c r="S164"/>
      <c r="T164" s="152"/>
      <c r="U164"/>
      <c r="V164"/>
      <c r="W164"/>
      <c r="X164"/>
      <c r="Y164"/>
      <c r="AA164" s="236"/>
      <c r="AB164" s="236"/>
      <c r="AC164" s="236"/>
      <c r="AD164" s="236"/>
      <c r="AE164" s="236"/>
      <c r="AF164" s="236"/>
      <c r="AG164" s="236"/>
      <c r="AH164" s="236"/>
      <c r="AI164" s="236"/>
      <c r="AJ164" s="236"/>
      <c r="AK164" s="236"/>
      <c r="AL164" s="236"/>
      <c r="AM164" s="236"/>
      <c r="AN164" s="236"/>
      <c r="AO164" s="236"/>
      <c r="AP164" s="236"/>
      <c r="AQ164" s="236"/>
      <c r="AR164" s="236"/>
      <c r="AS164" s="236"/>
      <c r="AT164" s="236"/>
      <c r="AU164" s="236"/>
      <c r="AV164" s="236"/>
      <c r="AW164" s="236"/>
      <c r="AX164" s="236"/>
      <c r="AY164" s="236"/>
      <c r="AZ164" s="236"/>
      <c r="BA164" s="236"/>
      <c r="BB164" s="236"/>
    </row>
    <row r="165" spans="1:54" s="161" customFormat="1" ht="18" customHeight="1">
      <c r="A165"/>
      <c r="B165"/>
      <c r="C165"/>
      <c r="D165" s="152"/>
      <c r="E165"/>
      <c r="F165"/>
      <c r="G165"/>
      <c r="H165"/>
      <c r="I165"/>
      <c r="J165"/>
      <c r="K165"/>
      <c r="L165"/>
      <c r="M165"/>
      <c r="N165"/>
      <c r="O165"/>
      <c r="P165" s="152"/>
      <c r="Q165"/>
      <c r="R165"/>
      <c r="S165"/>
      <c r="T165" s="152"/>
      <c r="U165"/>
      <c r="V165"/>
      <c r="W165"/>
      <c r="X165"/>
      <c r="Y165"/>
      <c r="AA165" s="236"/>
      <c r="AB165" s="236"/>
      <c r="AC165" s="236"/>
      <c r="AD165" s="236"/>
      <c r="AE165" s="236"/>
      <c r="AF165" s="236"/>
      <c r="AG165" s="236"/>
      <c r="AH165" s="236"/>
      <c r="AI165" s="236"/>
      <c r="AJ165" s="236"/>
      <c r="AK165" s="236"/>
      <c r="AL165" s="236"/>
      <c r="AM165" s="236"/>
      <c r="AN165" s="236"/>
      <c r="AO165" s="236"/>
      <c r="AP165" s="236"/>
      <c r="AQ165" s="236"/>
      <c r="AR165" s="236"/>
      <c r="AS165" s="236"/>
      <c r="AT165" s="236"/>
      <c r="AU165" s="236"/>
      <c r="AV165" s="236"/>
      <c r="AW165" s="236"/>
      <c r="AX165" s="236"/>
      <c r="AY165" s="236"/>
      <c r="AZ165" s="236"/>
      <c r="BA165" s="236"/>
      <c r="BB165" s="236"/>
    </row>
    <row r="166" spans="1:54" s="161" customFormat="1" ht="18" customHeight="1">
      <c r="A166"/>
      <c r="B166"/>
      <c r="C166"/>
      <c r="D166" s="152"/>
      <c r="E166"/>
      <c r="F166"/>
      <c r="G166"/>
      <c r="H166"/>
      <c r="I166"/>
      <c r="J166"/>
      <c r="K166"/>
      <c r="L166"/>
      <c r="M166"/>
      <c r="N166"/>
      <c r="O166"/>
      <c r="P166" s="152"/>
      <c r="Q166"/>
      <c r="R166"/>
      <c r="S166"/>
      <c r="T166" s="152"/>
      <c r="U166"/>
      <c r="V166"/>
      <c r="W166"/>
      <c r="X166"/>
      <c r="Y166"/>
      <c r="AA166" s="236"/>
      <c r="AB166" s="236"/>
      <c r="AC166" s="236"/>
      <c r="AD166" s="236"/>
      <c r="AE166" s="236"/>
      <c r="AF166" s="236"/>
      <c r="AG166" s="236"/>
      <c r="AH166" s="236"/>
      <c r="AI166" s="236"/>
      <c r="AJ166" s="236"/>
      <c r="AK166" s="236"/>
      <c r="AL166" s="236"/>
      <c r="AM166" s="236"/>
      <c r="AN166" s="236"/>
      <c r="AO166" s="236"/>
      <c r="AP166" s="236"/>
      <c r="AQ166" s="236"/>
      <c r="AR166" s="236"/>
      <c r="AS166" s="236"/>
      <c r="AT166" s="236"/>
      <c r="AU166" s="236"/>
      <c r="AV166" s="236"/>
      <c r="AW166" s="236"/>
      <c r="AX166" s="236"/>
      <c r="AY166" s="236"/>
      <c r="AZ166" s="236"/>
      <c r="BA166" s="236"/>
      <c r="BB166" s="236"/>
    </row>
    <row r="167" spans="1:54" s="161" customFormat="1" ht="18" customHeight="1">
      <c r="A167"/>
      <c r="B167"/>
      <c r="C167"/>
      <c r="D167" s="152"/>
      <c r="E167"/>
      <c r="F167"/>
      <c r="G167"/>
      <c r="H167"/>
      <c r="I167"/>
      <c r="J167"/>
      <c r="K167"/>
      <c r="L167"/>
      <c r="M167"/>
      <c r="N167"/>
      <c r="O167"/>
      <c r="P167" s="152"/>
      <c r="Q167"/>
      <c r="R167"/>
      <c r="S167"/>
      <c r="T167" s="152"/>
      <c r="U167"/>
      <c r="V167"/>
      <c r="W167"/>
      <c r="X167"/>
      <c r="Y167"/>
      <c r="AA167" s="236"/>
      <c r="AB167" s="236"/>
      <c r="AC167" s="236"/>
      <c r="AD167" s="236"/>
      <c r="AE167" s="236"/>
      <c r="AF167" s="236"/>
      <c r="AG167" s="236"/>
      <c r="AH167" s="236"/>
      <c r="AI167" s="236"/>
      <c r="AJ167" s="236"/>
      <c r="AK167" s="236"/>
      <c r="AL167" s="236"/>
      <c r="AM167" s="236"/>
      <c r="AN167" s="236"/>
      <c r="AO167" s="236"/>
      <c r="AP167" s="236"/>
      <c r="AQ167" s="236"/>
      <c r="AR167" s="236"/>
      <c r="AS167" s="236"/>
      <c r="AT167" s="236"/>
      <c r="AU167" s="236"/>
      <c r="AV167" s="236"/>
      <c r="AW167" s="236"/>
      <c r="AX167" s="236"/>
      <c r="AY167" s="236"/>
      <c r="AZ167" s="236"/>
      <c r="BA167" s="236"/>
      <c r="BB167" s="236"/>
    </row>
    <row r="168" spans="1:54" s="161" customFormat="1" ht="18" customHeight="1">
      <c r="A168"/>
      <c r="B168"/>
      <c r="C168"/>
      <c r="D168" s="152"/>
      <c r="E168"/>
      <c r="F168"/>
      <c r="G168"/>
      <c r="H168"/>
      <c r="I168"/>
      <c r="J168"/>
      <c r="K168"/>
      <c r="L168"/>
      <c r="M168"/>
      <c r="N168"/>
      <c r="O168"/>
      <c r="P168" s="152"/>
      <c r="Q168"/>
      <c r="R168"/>
      <c r="S168"/>
      <c r="T168" s="152"/>
      <c r="U168"/>
      <c r="V168"/>
      <c r="W168"/>
      <c r="X168"/>
      <c r="Y168"/>
      <c r="AA168" s="236"/>
      <c r="AB168" s="236"/>
      <c r="AC168" s="236"/>
      <c r="AD168" s="236"/>
      <c r="AE168" s="236"/>
      <c r="AF168" s="236"/>
      <c r="AG168" s="236"/>
      <c r="AH168" s="236"/>
      <c r="AI168" s="236"/>
      <c r="AJ168" s="236"/>
      <c r="AK168" s="236"/>
      <c r="AL168" s="236"/>
      <c r="AM168" s="236"/>
      <c r="AN168" s="236"/>
      <c r="AO168" s="236"/>
      <c r="AP168" s="236"/>
      <c r="AQ168" s="236"/>
      <c r="AR168" s="236"/>
      <c r="AS168" s="236"/>
      <c r="AT168" s="236"/>
      <c r="AU168" s="236"/>
      <c r="AV168" s="236"/>
      <c r="AW168" s="236"/>
      <c r="AX168" s="236"/>
      <c r="AY168" s="236"/>
      <c r="AZ168" s="236"/>
      <c r="BA168" s="236"/>
      <c r="BB168" s="236"/>
    </row>
    <row r="169" spans="1:54" s="161" customFormat="1" ht="18" customHeight="1">
      <c r="A169"/>
      <c r="B169"/>
      <c r="C169"/>
      <c r="D169" s="152"/>
      <c r="E169"/>
      <c r="F169"/>
      <c r="G169"/>
      <c r="H169"/>
      <c r="I169"/>
      <c r="J169"/>
      <c r="K169"/>
      <c r="L169"/>
      <c r="M169"/>
      <c r="N169"/>
      <c r="O169"/>
      <c r="P169" s="152"/>
      <c r="Q169"/>
      <c r="R169"/>
      <c r="S169"/>
      <c r="T169" s="152"/>
      <c r="U169"/>
      <c r="V169"/>
      <c r="W169"/>
      <c r="X169"/>
      <c r="Y169"/>
      <c r="AA169" s="236"/>
      <c r="AB169" s="236"/>
      <c r="AC169" s="236"/>
      <c r="AD169" s="236"/>
      <c r="AE169" s="240"/>
      <c r="AF169" s="240"/>
      <c r="AG169" s="236"/>
      <c r="AH169" s="236"/>
      <c r="AI169" s="236"/>
      <c r="AJ169" s="236"/>
      <c r="AK169" s="236"/>
      <c r="AL169" s="236"/>
      <c r="AM169" s="236"/>
      <c r="AN169" s="236"/>
      <c r="AO169" s="236"/>
      <c r="AP169" s="236"/>
      <c r="AQ169" s="236"/>
      <c r="AR169" s="236"/>
      <c r="AS169" s="236"/>
      <c r="AT169" s="236"/>
      <c r="AU169" s="236"/>
      <c r="AV169" s="236"/>
      <c r="AW169" s="236"/>
      <c r="AX169" s="236"/>
      <c r="AY169" s="236"/>
      <c r="AZ169" s="236"/>
      <c r="BA169" s="236"/>
      <c r="BB169" s="236"/>
    </row>
    <row r="170" spans="1:54" s="161" customFormat="1" ht="18" customHeight="1">
      <c r="A170"/>
      <c r="B170"/>
      <c r="C170"/>
      <c r="D170" s="152"/>
      <c r="E170"/>
      <c r="F170"/>
      <c r="G170"/>
      <c r="H170"/>
      <c r="I170"/>
      <c r="J170"/>
      <c r="K170"/>
      <c r="L170"/>
      <c r="M170"/>
      <c r="N170"/>
      <c r="O170"/>
      <c r="P170" s="152"/>
      <c r="Q170"/>
      <c r="R170"/>
      <c r="S170"/>
      <c r="T170" s="152"/>
      <c r="U170"/>
      <c r="V170"/>
      <c r="W170"/>
      <c r="X170"/>
      <c r="Y170"/>
      <c r="AA170" s="236"/>
      <c r="AB170" s="236"/>
      <c r="AC170" s="236"/>
      <c r="AD170" s="236"/>
      <c r="AE170" s="240"/>
      <c r="AF170" s="240"/>
      <c r="AG170" s="236"/>
      <c r="AH170" s="236"/>
      <c r="AI170" s="236"/>
      <c r="AJ170" s="236"/>
      <c r="AK170" s="236"/>
      <c r="AL170" s="236"/>
      <c r="AM170" s="236"/>
      <c r="AN170" s="236"/>
      <c r="AO170" s="236"/>
      <c r="AP170" s="236"/>
      <c r="AQ170" s="236"/>
      <c r="AR170" s="236"/>
      <c r="AS170" s="236"/>
      <c r="AT170" s="236"/>
      <c r="AU170" s="236"/>
      <c r="AV170" s="236"/>
      <c r="AW170" s="236"/>
      <c r="AX170" s="236"/>
      <c r="AY170" s="236"/>
      <c r="AZ170" s="236"/>
      <c r="BA170" s="236"/>
      <c r="BB170" s="236"/>
    </row>
    <row r="171" spans="1:54" s="161" customFormat="1" ht="18" customHeight="1">
      <c r="A171"/>
      <c r="B171"/>
      <c r="C171"/>
      <c r="D171" s="152"/>
      <c r="E171"/>
      <c r="F171"/>
      <c r="G171"/>
      <c r="H171"/>
      <c r="I171"/>
      <c r="J171"/>
      <c r="K171"/>
      <c r="L171"/>
      <c r="M171"/>
      <c r="N171"/>
      <c r="O171"/>
      <c r="P171" s="152"/>
      <c r="Q171"/>
      <c r="R171"/>
      <c r="S171"/>
      <c r="T171" s="152"/>
      <c r="U171"/>
      <c r="V171"/>
      <c r="W171"/>
      <c r="X171"/>
      <c r="Y171"/>
      <c r="AA171" s="236"/>
      <c r="AB171" s="236"/>
      <c r="AC171" s="236"/>
      <c r="AD171" s="236"/>
      <c r="AE171" s="240"/>
      <c r="AF171" s="240"/>
      <c r="AG171" s="236"/>
      <c r="AH171" s="236"/>
      <c r="AI171" s="236"/>
      <c r="AJ171" s="236"/>
      <c r="AK171" s="236"/>
      <c r="AL171" s="236"/>
      <c r="AM171" s="236"/>
      <c r="AN171" s="236"/>
      <c r="AO171" s="236"/>
      <c r="AP171" s="236"/>
      <c r="AQ171" s="236"/>
      <c r="AR171" s="236"/>
      <c r="AS171" s="236"/>
      <c r="AT171" s="236"/>
      <c r="AU171" s="236"/>
      <c r="AV171" s="236"/>
      <c r="AW171" s="236"/>
      <c r="AX171" s="236"/>
      <c r="AY171" s="236"/>
      <c r="AZ171" s="236"/>
      <c r="BA171" s="236"/>
      <c r="BB171" s="236"/>
    </row>
    <row r="172" spans="1:54" s="161" customFormat="1" ht="18" customHeight="1">
      <c r="A172"/>
      <c r="B172"/>
      <c r="C172"/>
      <c r="D172" s="152"/>
      <c r="E172"/>
      <c r="F172"/>
      <c r="G172"/>
      <c r="H172"/>
      <c r="I172"/>
      <c r="J172"/>
      <c r="K172"/>
      <c r="L172"/>
      <c r="M172"/>
      <c r="N172"/>
      <c r="O172"/>
      <c r="P172" s="152"/>
      <c r="Q172"/>
      <c r="R172"/>
      <c r="S172"/>
      <c r="T172" s="152"/>
      <c r="U172"/>
      <c r="V172"/>
      <c r="W172"/>
      <c r="X172"/>
      <c r="Y172"/>
      <c r="AA172" s="236"/>
      <c r="AB172" s="236"/>
      <c r="AC172" s="236"/>
      <c r="AD172" s="236"/>
      <c r="AE172" s="240"/>
      <c r="AF172" s="240"/>
      <c r="AG172" s="236"/>
      <c r="AH172" s="236"/>
      <c r="AI172" s="236"/>
      <c r="AJ172" s="236"/>
      <c r="AK172" s="236"/>
      <c r="AL172" s="236"/>
      <c r="AM172" s="236"/>
      <c r="AN172" s="236"/>
      <c r="AO172" s="236"/>
      <c r="AP172" s="236"/>
      <c r="AQ172" s="236"/>
      <c r="AR172" s="236"/>
      <c r="AS172" s="236"/>
      <c r="AT172" s="236"/>
      <c r="AU172" s="236"/>
      <c r="AV172" s="236"/>
      <c r="AW172" s="236"/>
      <c r="AX172" s="236"/>
      <c r="AY172" s="236"/>
      <c r="AZ172" s="236"/>
      <c r="BA172" s="236"/>
      <c r="BB172" s="236"/>
    </row>
    <row r="173" spans="1:54" s="161" customFormat="1" ht="18" customHeight="1">
      <c r="A173"/>
      <c r="B173"/>
      <c r="C173"/>
      <c r="D173" s="152"/>
      <c r="E173"/>
      <c r="F173"/>
      <c r="G173"/>
      <c r="H173"/>
      <c r="I173"/>
      <c r="J173"/>
      <c r="K173"/>
      <c r="L173"/>
      <c r="M173"/>
      <c r="N173"/>
      <c r="O173"/>
      <c r="P173" s="152"/>
      <c r="Q173"/>
      <c r="R173"/>
      <c r="S173"/>
      <c r="T173" s="152"/>
      <c r="U173"/>
      <c r="V173"/>
      <c r="W173"/>
      <c r="X173"/>
      <c r="Y173"/>
      <c r="AA173" s="236"/>
      <c r="AB173" s="236"/>
      <c r="AC173" s="236"/>
      <c r="AD173" s="236"/>
      <c r="AE173" s="240"/>
      <c r="AF173" s="240"/>
      <c r="AG173" s="236"/>
      <c r="AH173" s="236"/>
      <c r="AI173" s="236"/>
      <c r="AJ173" s="236"/>
      <c r="AK173" s="236"/>
      <c r="AL173" s="236"/>
      <c r="AM173" s="236"/>
      <c r="AN173" s="236"/>
      <c r="AO173" s="236"/>
      <c r="AP173" s="236"/>
      <c r="AQ173" s="236"/>
      <c r="AR173" s="236"/>
      <c r="AS173" s="236"/>
      <c r="AT173" s="236"/>
      <c r="AU173" s="236"/>
      <c r="AV173" s="236"/>
      <c r="AW173" s="236"/>
      <c r="AX173" s="236"/>
      <c r="AY173" s="236"/>
      <c r="AZ173" s="236"/>
      <c r="BA173" s="236"/>
      <c r="BB173" s="236"/>
    </row>
    <row r="174" spans="1:54" s="161" customFormat="1" ht="18" customHeight="1">
      <c r="A174"/>
      <c r="B174"/>
      <c r="C174"/>
      <c r="D174" s="152"/>
      <c r="E174"/>
      <c r="F174"/>
      <c r="G174"/>
      <c r="H174"/>
      <c r="I174"/>
      <c r="J174"/>
      <c r="K174"/>
      <c r="L174"/>
      <c r="M174"/>
      <c r="N174"/>
      <c r="O174"/>
      <c r="P174" s="152"/>
      <c r="Q174"/>
      <c r="R174"/>
      <c r="S174"/>
      <c r="T174" s="152"/>
      <c r="U174"/>
      <c r="V174"/>
      <c r="W174"/>
      <c r="X174"/>
      <c r="Y174"/>
      <c r="AA174" s="236"/>
      <c r="AB174" s="236"/>
      <c r="AC174" s="236"/>
      <c r="AD174" s="236"/>
      <c r="AE174" s="240"/>
      <c r="AF174" s="240"/>
      <c r="AG174" s="236"/>
      <c r="AH174" s="236"/>
      <c r="AI174" s="236"/>
      <c r="AJ174" s="236"/>
      <c r="AK174" s="236"/>
      <c r="AL174" s="236"/>
      <c r="AM174" s="236"/>
      <c r="AN174" s="236"/>
      <c r="AO174" s="236"/>
      <c r="AP174" s="236"/>
      <c r="AQ174" s="236"/>
      <c r="AR174" s="236"/>
      <c r="AS174" s="236"/>
      <c r="AT174" s="236"/>
      <c r="AU174" s="236"/>
      <c r="AV174" s="236"/>
      <c r="AW174" s="236"/>
      <c r="AX174" s="236"/>
      <c r="AY174" s="236"/>
      <c r="AZ174" s="236"/>
      <c r="BA174" s="236"/>
      <c r="BB174" s="236"/>
    </row>
    <row r="175" spans="1:54" s="161" customFormat="1" ht="18" customHeight="1">
      <c r="A175"/>
      <c r="B175"/>
      <c r="C175"/>
      <c r="D175" s="152"/>
      <c r="E175"/>
      <c r="F175"/>
      <c r="G175"/>
      <c r="H175"/>
      <c r="I175"/>
      <c r="J175"/>
      <c r="K175"/>
      <c r="L175"/>
      <c r="M175"/>
      <c r="N175"/>
      <c r="O175"/>
      <c r="P175" s="152"/>
      <c r="Q175"/>
      <c r="R175"/>
      <c r="S175"/>
      <c r="T175" s="152"/>
      <c r="U175"/>
      <c r="V175"/>
      <c r="W175"/>
      <c r="X175"/>
      <c r="Y175"/>
      <c r="AA175" s="236"/>
      <c r="AB175" s="236"/>
      <c r="AC175" s="236"/>
      <c r="AD175" s="236"/>
      <c r="AE175" s="240"/>
      <c r="AF175" s="240"/>
      <c r="AG175" s="236"/>
      <c r="AH175" s="236"/>
      <c r="AI175" s="236"/>
      <c r="AJ175" s="236"/>
      <c r="AK175" s="236"/>
      <c r="AL175" s="236"/>
      <c r="AM175" s="236"/>
      <c r="AN175" s="236"/>
      <c r="AO175" s="236"/>
      <c r="AP175" s="236"/>
      <c r="AQ175" s="236"/>
      <c r="AR175" s="236"/>
      <c r="AS175" s="236"/>
      <c r="AT175" s="236"/>
      <c r="AU175" s="236"/>
      <c r="AV175" s="236"/>
      <c r="AW175" s="236"/>
      <c r="AX175" s="236"/>
      <c r="AY175" s="236"/>
      <c r="AZ175" s="236"/>
      <c r="BA175" s="236"/>
      <c r="BB175" s="236"/>
    </row>
    <row r="176" spans="1:54" s="161" customFormat="1" ht="18" customHeight="1">
      <c r="A176"/>
      <c r="B176"/>
      <c r="C176"/>
      <c r="D176" s="152"/>
      <c r="E176"/>
      <c r="F176"/>
      <c r="G176"/>
      <c r="H176"/>
      <c r="I176"/>
      <c r="J176"/>
      <c r="K176"/>
      <c r="L176"/>
      <c r="M176"/>
      <c r="N176"/>
      <c r="O176"/>
      <c r="P176" s="152"/>
      <c r="Q176"/>
      <c r="R176"/>
      <c r="S176"/>
      <c r="T176" s="152"/>
      <c r="U176"/>
      <c r="V176"/>
      <c r="W176"/>
      <c r="X176"/>
      <c r="Y176"/>
      <c r="AA176" s="236"/>
      <c r="AB176" s="236"/>
      <c r="AC176" s="236"/>
      <c r="AD176" s="236"/>
      <c r="AE176" s="240"/>
      <c r="AF176" s="240"/>
      <c r="AG176" s="236"/>
      <c r="AH176" s="236"/>
      <c r="AI176" s="236"/>
      <c r="AJ176" s="236"/>
      <c r="AK176" s="236"/>
      <c r="AL176" s="236"/>
      <c r="AM176" s="236"/>
      <c r="AN176" s="236"/>
      <c r="AO176" s="236"/>
      <c r="AP176" s="236"/>
      <c r="AQ176" s="236"/>
      <c r="AR176" s="236"/>
      <c r="AS176" s="236"/>
      <c r="AT176" s="236"/>
      <c r="AU176" s="236"/>
      <c r="AV176" s="236"/>
      <c r="AW176" s="236"/>
      <c r="AX176" s="236"/>
      <c r="AY176" s="236"/>
      <c r="AZ176" s="236"/>
      <c r="BA176" s="236"/>
      <c r="BB176" s="236"/>
    </row>
    <row r="177" spans="1:54" s="161" customFormat="1" ht="18" customHeight="1">
      <c r="A177"/>
      <c r="B177"/>
      <c r="C177"/>
      <c r="D177" s="152"/>
      <c r="E177"/>
      <c r="F177"/>
      <c r="G177"/>
      <c r="H177"/>
      <c r="I177"/>
      <c r="J177"/>
      <c r="K177"/>
      <c r="L177"/>
      <c r="M177"/>
      <c r="N177"/>
      <c r="O177"/>
      <c r="P177" s="152"/>
      <c r="Q177"/>
      <c r="R177"/>
      <c r="S177"/>
      <c r="T177" s="152"/>
      <c r="U177"/>
      <c r="V177"/>
      <c r="W177"/>
      <c r="X177"/>
      <c r="Y177"/>
      <c r="AA177" s="236"/>
      <c r="AB177" s="236"/>
      <c r="AC177" s="236"/>
      <c r="AD177" s="236"/>
      <c r="AE177" s="240"/>
      <c r="AF177" s="240"/>
      <c r="AG177" s="236"/>
      <c r="AH177" s="236"/>
      <c r="AI177" s="236"/>
      <c r="AJ177" s="236"/>
      <c r="AK177" s="236"/>
      <c r="AL177" s="236"/>
      <c r="AM177" s="236"/>
      <c r="AN177" s="236"/>
      <c r="AO177" s="236"/>
      <c r="AP177" s="236"/>
      <c r="AQ177" s="236"/>
      <c r="AR177" s="236"/>
      <c r="AS177" s="236"/>
      <c r="AT177" s="236"/>
      <c r="AU177" s="236"/>
      <c r="AV177" s="236"/>
      <c r="AW177" s="236"/>
      <c r="AX177" s="236"/>
      <c r="AY177" s="236"/>
      <c r="AZ177" s="236"/>
      <c r="BA177" s="236"/>
      <c r="BB177" s="236"/>
    </row>
    <row r="178" spans="1:54" s="161" customFormat="1" ht="18" customHeight="1">
      <c r="A178"/>
      <c r="B178"/>
      <c r="C178"/>
      <c r="D178" s="152"/>
      <c r="E178"/>
      <c r="F178"/>
      <c r="G178"/>
      <c r="H178"/>
      <c r="I178"/>
      <c r="J178"/>
      <c r="K178"/>
      <c r="L178"/>
      <c r="M178"/>
      <c r="N178"/>
      <c r="O178"/>
      <c r="P178" s="152"/>
      <c r="Q178"/>
      <c r="R178"/>
      <c r="S178"/>
      <c r="T178" s="152"/>
      <c r="U178"/>
      <c r="V178"/>
      <c r="W178"/>
      <c r="X178"/>
      <c r="Y178"/>
      <c r="AA178" s="236"/>
      <c r="AB178" s="236"/>
      <c r="AC178" s="236"/>
      <c r="AD178" s="236"/>
      <c r="AE178" s="240"/>
      <c r="AF178" s="240"/>
      <c r="AG178" s="236"/>
      <c r="AH178" s="236"/>
      <c r="AI178" s="236"/>
      <c r="AJ178" s="236"/>
      <c r="AK178" s="236"/>
      <c r="AL178" s="236"/>
      <c r="AM178" s="236"/>
      <c r="AN178" s="236"/>
      <c r="AO178" s="236"/>
      <c r="AP178" s="236"/>
      <c r="AQ178" s="236"/>
      <c r="AR178" s="236"/>
      <c r="AS178" s="236"/>
      <c r="AT178" s="236"/>
      <c r="AU178" s="236"/>
      <c r="AV178" s="236"/>
      <c r="AW178" s="236"/>
      <c r="AX178" s="236"/>
      <c r="AY178" s="236"/>
      <c r="AZ178" s="236"/>
      <c r="BA178" s="236"/>
      <c r="BB178" s="236"/>
    </row>
    <row r="179" spans="1:54" s="161" customFormat="1" ht="18" customHeight="1">
      <c r="A179"/>
      <c r="B179"/>
      <c r="C179"/>
      <c r="D179" s="152"/>
      <c r="E179"/>
      <c r="F179"/>
      <c r="G179"/>
      <c r="H179"/>
      <c r="I179"/>
      <c r="J179"/>
      <c r="K179"/>
      <c r="L179"/>
      <c r="M179"/>
      <c r="N179"/>
      <c r="O179"/>
      <c r="P179" s="152"/>
      <c r="Q179"/>
      <c r="R179"/>
      <c r="S179"/>
      <c r="T179" s="152"/>
      <c r="U179"/>
      <c r="V179"/>
      <c r="W179"/>
      <c r="X179"/>
      <c r="Y179"/>
      <c r="AA179" s="236"/>
      <c r="AB179" s="236"/>
      <c r="AC179" s="236"/>
      <c r="AD179" s="236"/>
      <c r="AE179" s="240"/>
      <c r="AF179" s="240"/>
      <c r="AG179" s="236"/>
      <c r="AH179" s="236"/>
      <c r="AI179" s="236"/>
      <c r="AJ179" s="236"/>
      <c r="AK179" s="236"/>
      <c r="AL179" s="236"/>
      <c r="AM179" s="236"/>
      <c r="AN179" s="236"/>
      <c r="AO179" s="236"/>
      <c r="AP179" s="236"/>
      <c r="AQ179" s="236"/>
      <c r="AR179" s="236"/>
      <c r="AS179" s="236"/>
      <c r="AT179" s="236"/>
      <c r="AU179" s="236"/>
      <c r="AV179" s="236"/>
      <c r="AW179" s="236"/>
      <c r="AX179" s="236"/>
      <c r="AY179" s="236"/>
      <c r="AZ179" s="236"/>
      <c r="BA179" s="236"/>
      <c r="BB179" s="236"/>
    </row>
    <row r="180" spans="1:54" s="161" customFormat="1" ht="18" customHeight="1">
      <c r="A180"/>
      <c r="B180"/>
      <c r="C180"/>
      <c r="D180" s="152"/>
      <c r="E180"/>
      <c r="F180"/>
      <c r="G180"/>
      <c r="H180"/>
      <c r="I180"/>
      <c r="J180"/>
      <c r="K180"/>
      <c r="L180"/>
      <c r="M180"/>
      <c r="N180"/>
      <c r="O180"/>
      <c r="P180" s="152"/>
      <c r="Q180"/>
      <c r="R180"/>
      <c r="S180"/>
      <c r="T180" s="152"/>
      <c r="U180"/>
      <c r="V180"/>
      <c r="W180"/>
      <c r="X180"/>
      <c r="Y180"/>
      <c r="AA180" s="236"/>
      <c r="AB180" s="236"/>
      <c r="AC180" s="236"/>
      <c r="AD180" s="236"/>
      <c r="AE180" s="240"/>
      <c r="AF180" s="240"/>
      <c r="AG180" s="236"/>
      <c r="AH180" s="236"/>
      <c r="AI180" s="236"/>
      <c r="AJ180" s="236"/>
      <c r="AK180" s="236"/>
      <c r="AL180" s="236"/>
      <c r="AM180" s="236"/>
      <c r="AN180" s="236"/>
      <c r="AO180" s="236"/>
      <c r="AP180" s="236"/>
      <c r="AQ180" s="236"/>
      <c r="AR180" s="236"/>
      <c r="AS180" s="236"/>
      <c r="AT180" s="236"/>
      <c r="AU180" s="236"/>
      <c r="AV180" s="236"/>
      <c r="AW180" s="236"/>
      <c r="AX180" s="236"/>
      <c r="AY180" s="236"/>
      <c r="AZ180" s="236"/>
      <c r="BA180" s="236"/>
      <c r="BB180" s="236"/>
    </row>
    <row r="181" spans="1:54" s="161" customFormat="1" ht="18" customHeight="1">
      <c r="A181"/>
      <c r="B181"/>
      <c r="C181"/>
      <c r="D181" s="152"/>
      <c r="E181"/>
      <c r="F181"/>
      <c r="G181"/>
      <c r="H181"/>
      <c r="I181"/>
      <c r="J181"/>
      <c r="K181"/>
      <c r="L181"/>
      <c r="M181"/>
      <c r="N181"/>
      <c r="O181"/>
      <c r="P181" s="152"/>
      <c r="Q181"/>
      <c r="R181"/>
      <c r="S181"/>
      <c r="T181" s="152"/>
      <c r="U181"/>
      <c r="V181"/>
      <c r="W181"/>
      <c r="X181"/>
      <c r="Y181"/>
      <c r="AA181" s="236"/>
      <c r="AB181" s="236"/>
      <c r="AC181" s="236"/>
      <c r="AD181" s="236"/>
      <c r="AE181" s="240"/>
      <c r="AF181" s="240"/>
      <c r="AG181" s="236"/>
      <c r="AH181" s="236"/>
      <c r="AI181" s="236"/>
      <c r="AJ181" s="236"/>
      <c r="AK181" s="236"/>
      <c r="AL181" s="236"/>
      <c r="AM181" s="236"/>
      <c r="AN181" s="236"/>
      <c r="AO181" s="236"/>
      <c r="AP181" s="236"/>
      <c r="AQ181" s="236"/>
      <c r="AR181" s="236"/>
      <c r="AS181" s="236"/>
      <c r="AT181" s="236"/>
      <c r="AU181" s="236"/>
      <c r="AV181" s="236"/>
      <c r="AW181" s="236"/>
      <c r="AX181" s="236"/>
      <c r="AY181" s="236"/>
      <c r="AZ181" s="236"/>
      <c r="BA181" s="236"/>
      <c r="BB181" s="236"/>
    </row>
    <row r="182" spans="1:54" s="161" customFormat="1" ht="18" customHeight="1">
      <c r="A182"/>
      <c r="B182"/>
      <c r="C182"/>
      <c r="D182" s="152"/>
      <c r="E182"/>
      <c r="F182"/>
      <c r="G182"/>
      <c r="H182"/>
      <c r="I182"/>
      <c r="J182"/>
      <c r="K182"/>
      <c r="L182"/>
      <c r="M182"/>
      <c r="N182"/>
      <c r="O182"/>
      <c r="P182" s="152"/>
      <c r="Q182"/>
      <c r="R182"/>
      <c r="S182"/>
      <c r="T182" s="152"/>
      <c r="U182"/>
      <c r="V182"/>
      <c r="W182"/>
      <c r="X182"/>
      <c r="Y182"/>
      <c r="AA182" s="236"/>
      <c r="AB182" s="236"/>
      <c r="AC182" s="236"/>
      <c r="AD182" s="236"/>
      <c r="AE182" s="240"/>
      <c r="AF182" s="240"/>
      <c r="AG182" s="236"/>
      <c r="AH182" s="236"/>
      <c r="AI182" s="236"/>
      <c r="AJ182" s="236"/>
      <c r="AK182" s="236"/>
      <c r="AL182" s="236"/>
      <c r="AM182" s="236"/>
      <c r="AN182" s="236"/>
      <c r="AO182" s="236"/>
      <c r="AP182" s="236"/>
      <c r="AQ182" s="236"/>
      <c r="AR182" s="236"/>
      <c r="AS182" s="236"/>
      <c r="AT182" s="236"/>
      <c r="AU182" s="236"/>
      <c r="AV182" s="236"/>
      <c r="AW182" s="236"/>
      <c r="AX182" s="236"/>
      <c r="AY182" s="236"/>
      <c r="AZ182" s="236"/>
      <c r="BA182" s="236"/>
      <c r="BB182" s="236"/>
    </row>
    <row r="183" spans="1:54" s="161" customFormat="1" ht="18" customHeight="1">
      <c r="A183"/>
      <c r="B183"/>
      <c r="C183"/>
      <c r="D183" s="152"/>
      <c r="E183"/>
      <c r="F183"/>
      <c r="G183"/>
      <c r="H183"/>
      <c r="I183"/>
      <c r="J183"/>
      <c r="K183"/>
      <c r="L183"/>
      <c r="M183"/>
      <c r="N183"/>
      <c r="O183"/>
      <c r="P183" s="152"/>
      <c r="Q183"/>
      <c r="R183"/>
      <c r="S183"/>
      <c r="T183" s="152"/>
      <c r="U183"/>
      <c r="V183"/>
      <c r="W183"/>
      <c r="X183"/>
      <c r="Y183"/>
      <c r="AA183" s="236"/>
      <c r="AB183" s="236"/>
      <c r="AC183" s="236"/>
      <c r="AD183" s="236"/>
      <c r="AE183" s="240"/>
      <c r="AF183" s="240"/>
      <c r="AG183" s="236"/>
      <c r="AH183" s="236"/>
      <c r="AI183" s="236"/>
      <c r="AJ183" s="236"/>
      <c r="AK183" s="236"/>
      <c r="AL183" s="236"/>
      <c r="AM183" s="236"/>
      <c r="AN183" s="236"/>
      <c r="AO183" s="236"/>
      <c r="AP183" s="236"/>
      <c r="AQ183" s="236"/>
      <c r="AR183" s="236"/>
      <c r="AS183" s="236"/>
      <c r="AT183" s="236"/>
      <c r="AU183" s="236"/>
      <c r="AV183" s="236"/>
      <c r="AW183" s="236"/>
      <c r="AX183" s="236"/>
      <c r="AY183" s="236"/>
      <c r="AZ183" s="236"/>
      <c r="BA183" s="236"/>
      <c r="BB183" s="236"/>
    </row>
    <row r="184" spans="1:54" s="161" customFormat="1" ht="18" customHeight="1">
      <c r="A184"/>
      <c r="B184"/>
      <c r="C184"/>
      <c r="D184" s="152"/>
      <c r="E184"/>
      <c r="F184"/>
      <c r="G184"/>
      <c r="H184"/>
      <c r="I184"/>
      <c r="J184"/>
      <c r="K184"/>
      <c r="L184"/>
      <c r="M184"/>
      <c r="N184"/>
      <c r="O184"/>
      <c r="P184" s="152"/>
      <c r="Q184"/>
      <c r="R184"/>
      <c r="S184"/>
      <c r="T184" s="152"/>
      <c r="U184"/>
      <c r="V184"/>
      <c r="W184"/>
      <c r="X184"/>
      <c r="Y184"/>
      <c r="AA184" s="236"/>
      <c r="AB184" s="236"/>
      <c r="AC184" s="236"/>
      <c r="AD184" s="236"/>
      <c r="AE184" s="240"/>
      <c r="AF184" s="240"/>
      <c r="AG184" s="236"/>
      <c r="AH184" s="236"/>
      <c r="AI184" s="236"/>
      <c r="AJ184" s="236"/>
      <c r="AK184" s="236"/>
      <c r="AL184" s="236"/>
      <c r="AM184" s="236"/>
      <c r="AN184" s="236"/>
      <c r="AO184" s="236"/>
      <c r="AP184" s="236"/>
      <c r="AQ184" s="236"/>
      <c r="AR184" s="236"/>
      <c r="AS184" s="236"/>
      <c r="AT184" s="236"/>
      <c r="AU184" s="236"/>
      <c r="AV184" s="236"/>
      <c r="AW184" s="236"/>
      <c r="AX184" s="236"/>
      <c r="AY184" s="236"/>
      <c r="AZ184" s="236"/>
      <c r="BA184" s="236"/>
      <c r="BB184" s="236"/>
    </row>
    <row r="185" spans="1:54" s="161" customFormat="1" ht="18" customHeight="1">
      <c r="A185"/>
      <c r="B185"/>
      <c r="C185"/>
      <c r="D185" s="152"/>
      <c r="E185"/>
      <c r="F185"/>
      <c r="G185"/>
      <c r="H185"/>
      <c r="I185"/>
      <c r="J185"/>
      <c r="K185"/>
      <c r="L185"/>
      <c r="M185"/>
      <c r="N185"/>
      <c r="O185"/>
      <c r="P185" s="152"/>
      <c r="Q185"/>
      <c r="R185"/>
      <c r="S185"/>
      <c r="T185" s="152"/>
      <c r="U185"/>
      <c r="V185"/>
      <c r="W185"/>
      <c r="X185"/>
      <c r="Y185"/>
      <c r="AA185" s="236"/>
      <c r="AB185" s="236"/>
      <c r="AC185" s="236"/>
      <c r="AD185" s="236"/>
      <c r="AE185" s="240"/>
      <c r="AF185" s="240"/>
      <c r="AG185" s="236"/>
      <c r="AH185" s="236"/>
      <c r="AI185" s="236"/>
      <c r="AJ185" s="236"/>
      <c r="AK185" s="236"/>
      <c r="AL185" s="236"/>
      <c r="AM185" s="236"/>
      <c r="AN185" s="236"/>
      <c r="AO185" s="236"/>
      <c r="AP185" s="236"/>
      <c r="AQ185" s="236"/>
      <c r="AR185" s="236"/>
      <c r="AS185" s="236"/>
      <c r="AT185" s="236"/>
      <c r="AU185" s="236"/>
      <c r="AV185" s="236"/>
      <c r="AW185" s="236"/>
      <c r="AX185" s="236"/>
      <c r="AY185" s="236"/>
      <c r="AZ185" s="236"/>
      <c r="BA185" s="236"/>
      <c r="BB185" s="236"/>
    </row>
    <row r="186" spans="1:54" s="161" customFormat="1" ht="18" customHeight="1">
      <c r="A186"/>
      <c r="B186"/>
      <c r="C186"/>
      <c r="D186" s="152"/>
      <c r="E186"/>
      <c r="F186"/>
      <c r="G186"/>
      <c r="H186"/>
      <c r="I186"/>
      <c r="J186"/>
      <c r="K186"/>
      <c r="L186"/>
      <c r="M186"/>
      <c r="N186"/>
      <c r="O186"/>
      <c r="P186" s="152"/>
      <c r="Q186"/>
      <c r="R186"/>
      <c r="S186"/>
      <c r="T186" s="152"/>
      <c r="U186"/>
      <c r="V186"/>
      <c r="W186"/>
      <c r="X186"/>
      <c r="Y186"/>
      <c r="AA186" s="236"/>
      <c r="AB186" s="236"/>
      <c r="AC186" s="236"/>
      <c r="AD186" s="236"/>
      <c r="AE186" s="240"/>
      <c r="AF186" s="240"/>
      <c r="AG186" s="236"/>
      <c r="AH186" s="236"/>
      <c r="AI186" s="236"/>
      <c r="AJ186" s="236"/>
      <c r="AK186" s="236"/>
      <c r="AL186" s="236"/>
      <c r="AM186" s="236"/>
      <c r="AN186" s="236"/>
      <c r="AO186" s="236"/>
      <c r="AP186" s="236"/>
      <c r="AQ186" s="236"/>
      <c r="AR186" s="236"/>
      <c r="AS186" s="236"/>
      <c r="AT186" s="236"/>
      <c r="AU186" s="236"/>
      <c r="AV186" s="236"/>
      <c r="AW186" s="236"/>
      <c r="AX186" s="236"/>
      <c r="AY186" s="236"/>
      <c r="AZ186" s="236"/>
      <c r="BA186" s="236"/>
      <c r="BB186" s="236"/>
    </row>
    <row r="187" spans="1:54" s="161" customFormat="1" ht="18" customHeight="1">
      <c r="A187"/>
      <c r="B187"/>
      <c r="C187"/>
      <c r="D187" s="152"/>
      <c r="E187"/>
      <c r="F187"/>
      <c r="G187"/>
      <c r="H187"/>
      <c r="I187"/>
      <c r="J187"/>
      <c r="K187"/>
      <c r="L187"/>
      <c r="M187"/>
      <c r="N187"/>
      <c r="O187"/>
      <c r="P187" s="152"/>
      <c r="Q187"/>
      <c r="R187"/>
      <c r="S187"/>
      <c r="T187" s="152"/>
      <c r="U187"/>
      <c r="V187"/>
      <c r="W187"/>
      <c r="X187"/>
      <c r="Y187"/>
      <c r="AA187" s="236"/>
      <c r="AB187" s="236"/>
      <c r="AC187" s="236"/>
      <c r="AD187" s="236"/>
      <c r="AE187" s="240"/>
      <c r="AF187" s="240"/>
      <c r="AG187" s="236"/>
      <c r="AH187" s="236"/>
      <c r="AI187" s="236"/>
      <c r="AJ187" s="236"/>
      <c r="AK187" s="236"/>
      <c r="AL187" s="236"/>
      <c r="AM187" s="236"/>
      <c r="AN187" s="236"/>
      <c r="AO187" s="236"/>
      <c r="AP187" s="236"/>
      <c r="AQ187" s="236"/>
      <c r="AR187" s="236"/>
      <c r="AS187" s="236"/>
      <c r="AT187" s="236"/>
      <c r="AU187" s="236"/>
      <c r="AV187" s="236"/>
      <c r="AW187" s="236"/>
      <c r="AX187" s="236"/>
      <c r="AY187" s="236"/>
      <c r="AZ187" s="236"/>
      <c r="BA187" s="236"/>
      <c r="BB187" s="236"/>
    </row>
    <row r="188" spans="1:54" s="161" customFormat="1" ht="18" customHeight="1">
      <c r="A188"/>
      <c r="B188"/>
      <c r="C188"/>
      <c r="D188" s="152"/>
      <c r="E188"/>
      <c r="F188"/>
      <c r="G188"/>
      <c r="H188"/>
      <c r="I188"/>
      <c r="J188"/>
      <c r="K188"/>
      <c r="L188"/>
      <c r="M188"/>
      <c r="N188"/>
      <c r="O188"/>
      <c r="P188" s="152"/>
      <c r="Q188"/>
      <c r="R188"/>
      <c r="S188"/>
      <c r="T188" s="152"/>
      <c r="U188"/>
      <c r="V188"/>
      <c r="W188"/>
      <c r="X188"/>
      <c r="Y188"/>
      <c r="AA188" s="236"/>
      <c r="AB188" s="236"/>
      <c r="AC188" s="236"/>
      <c r="AD188" s="236"/>
      <c r="AE188" s="240"/>
      <c r="AF188" s="240"/>
      <c r="AG188" s="236"/>
      <c r="AH188" s="236"/>
      <c r="AI188" s="236"/>
      <c r="AJ188" s="236"/>
      <c r="AK188" s="236"/>
      <c r="AL188" s="236"/>
      <c r="AM188" s="236"/>
      <c r="AN188" s="236"/>
      <c r="AO188" s="236"/>
      <c r="AP188" s="236"/>
      <c r="AQ188" s="236"/>
      <c r="AR188" s="236"/>
      <c r="AS188" s="236"/>
      <c r="AT188" s="236"/>
      <c r="AU188" s="236"/>
      <c r="AV188" s="236"/>
      <c r="AW188" s="236"/>
      <c r="AX188" s="236"/>
      <c r="AY188" s="236"/>
      <c r="AZ188" s="236"/>
      <c r="BA188" s="236"/>
      <c r="BB188" s="236"/>
    </row>
    <row r="189" spans="1:54" s="161" customFormat="1" ht="18" customHeight="1">
      <c r="A189"/>
      <c r="B189"/>
      <c r="C189"/>
      <c r="D189" s="152"/>
      <c r="E189"/>
      <c r="F189"/>
      <c r="G189"/>
      <c r="H189"/>
      <c r="I189"/>
      <c r="J189"/>
      <c r="K189"/>
      <c r="L189"/>
      <c r="M189"/>
      <c r="N189"/>
      <c r="O189"/>
      <c r="P189" s="152"/>
      <c r="Q189"/>
      <c r="R189"/>
      <c r="S189"/>
      <c r="T189" s="152"/>
      <c r="U189"/>
      <c r="V189"/>
      <c r="W189"/>
      <c r="X189"/>
      <c r="Y189"/>
      <c r="AA189" s="236"/>
      <c r="AB189" s="236"/>
      <c r="AC189" s="236"/>
      <c r="AD189" s="236"/>
      <c r="AE189" s="236"/>
      <c r="AF189" s="236"/>
      <c r="AG189" s="236"/>
      <c r="AH189" s="236"/>
      <c r="AI189" s="236"/>
      <c r="AJ189" s="236"/>
      <c r="AK189" s="236"/>
      <c r="AL189" s="236"/>
      <c r="AM189" s="236"/>
      <c r="AN189" s="236"/>
      <c r="AO189" s="236"/>
      <c r="AP189" s="236"/>
      <c r="AQ189" s="236"/>
      <c r="AR189" s="236"/>
      <c r="AS189" s="236"/>
      <c r="AT189" s="236"/>
      <c r="AU189" s="236"/>
      <c r="AV189" s="236"/>
      <c r="AW189" s="236"/>
      <c r="AX189" s="236"/>
      <c r="AY189" s="236"/>
      <c r="AZ189" s="236"/>
      <c r="BA189" s="236"/>
      <c r="BB189" s="236"/>
    </row>
    <row r="190" spans="1:54" s="161" customFormat="1" ht="18" customHeight="1">
      <c r="A190"/>
      <c r="B190"/>
      <c r="C190"/>
      <c r="D190" s="152"/>
      <c r="E190"/>
      <c r="F190"/>
      <c r="G190"/>
      <c r="H190"/>
      <c r="I190"/>
      <c r="J190"/>
      <c r="K190"/>
      <c r="L190"/>
      <c r="M190"/>
      <c r="N190"/>
      <c r="O190"/>
      <c r="P190" s="152"/>
      <c r="Q190"/>
      <c r="R190"/>
      <c r="S190"/>
      <c r="T190" s="152"/>
      <c r="U190"/>
      <c r="V190"/>
      <c r="W190"/>
      <c r="X190"/>
      <c r="Y190"/>
      <c r="AA190" s="236"/>
      <c r="AB190" s="236"/>
      <c r="AC190" s="236"/>
      <c r="AD190" s="236"/>
      <c r="AE190" s="236"/>
      <c r="AF190" s="236"/>
      <c r="AG190" s="236"/>
      <c r="AH190" s="236"/>
      <c r="AI190" s="236"/>
      <c r="AJ190" s="236"/>
      <c r="AK190" s="236"/>
      <c r="AL190" s="236"/>
      <c r="AM190" s="236"/>
      <c r="AN190" s="236"/>
      <c r="AO190" s="236"/>
      <c r="AP190" s="236"/>
      <c r="AQ190" s="236"/>
      <c r="AR190" s="236"/>
      <c r="AS190" s="236"/>
      <c r="AT190" s="236"/>
      <c r="AU190" s="236"/>
      <c r="AV190" s="236"/>
      <c r="AW190" s="236"/>
      <c r="AX190" s="236"/>
      <c r="AY190" s="236"/>
      <c r="AZ190" s="236"/>
      <c r="BA190" s="236"/>
      <c r="BB190" s="236"/>
    </row>
    <row r="191" spans="1:54" s="161" customFormat="1" ht="18" customHeight="1">
      <c r="A191"/>
      <c r="B191"/>
      <c r="C191"/>
      <c r="D191" s="152"/>
      <c r="E191"/>
      <c r="F191"/>
      <c r="G191"/>
      <c r="H191"/>
      <c r="I191"/>
      <c r="J191"/>
      <c r="K191"/>
      <c r="L191"/>
      <c r="M191"/>
      <c r="N191"/>
      <c r="O191"/>
      <c r="P191" s="152"/>
      <c r="Q191"/>
      <c r="R191"/>
      <c r="S191"/>
      <c r="T191" s="152"/>
      <c r="U191"/>
      <c r="V191"/>
      <c r="W191"/>
      <c r="X191"/>
      <c r="Y191"/>
      <c r="AA191" s="236"/>
      <c r="AB191" s="236"/>
      <c r="AC191" s="236"/>
      <c r="AD191" s="236"/>
      <c r="AE191" s="236"/>
      <c r="AF191" s="236"/>
      <c r="AG191" s="236"/>
      <c r="AH191" s="236"/>
      <c r="AI191" s="236"/>
      <c r="AJ191" s="236"/>
      <c r="AK191" s="236"/>
      <c r="AL191" s="236"/>
      <c r="AM191" s="236"/>
      <c r="AN191" s="236"/>
      <c r="AO191" s="236"/>
      <c r="AP191" s="236"/>
      <c r="AQ191" s="236"/>
      <c r="AR191" s="236"/>
      <c r="AS191" s="236"/>
      <c r="AT191" s="236"/>
      <c r="AU191" s="236"/>
      <c r="AV191" s="236"/>
      <c r="AW191" s="236"/>
      <c r="AX191" s="236"/>
      <c r="AY191" s="236"/>
      <c r="AZ191" s="236"/>
      <c r="BA191" s="236"/>
      <c r="BB191" s="236"/>
    </row>
    <row r="192" spans="1:54" s="161" customFormat="1" ht="18" customHeight="1">
      <c r="A192"/>
      <c r="B192"/>
      <c r="C192"/>
      <c r="D192" s="152"/>
      <c r="E192"/>
      <c r="F192"/>
      <c r="G192"/>
      <c r="H192"/>
      <c r="I192"/>
      <c r="J192"/>
      <c r="K192"/>
      <c r="L192"/>
      <c r="M192"/>
      <c r="N192"/>
      <c r="O192"/>
      <c r="P192" s="152"/>
      <c r="Q192"/>
      <c r="R192"/>
      <c r="S192"/>
      <c r="T192" s="152"/>
      <c r="U192"/>
      <c r="V192"/>
      <c r="W192"/>
      <c r="X192"/>
      <c r="Y192"/>
      <c r="AA192" s="236"/>
      <c r="AB192" s="236"/>
      <c r="AC192" s="236"/>
      <c r="AD192" s="236"/>
      <c r="AE192" s="236"/>
      <c r="AF192" s="236"/>
      <c r="AG192" s="236"/>
      <c r="AH192" s="236"/>
      <c r="AI192" s="236"/>
      <c r="AJ192" s="236"/>
      <c r="AK192" s="236"/>
      <c r="AL192" s="236"/>
      <c r="AM192" s="236"/>
      <c r="AN192" s="236"/>
      <c r="AO192" s="236"/>
      <c r="AP192" s="236"/>
      <c r="AQ192" s="236"/>
      <c r="AR192" s="236"/>
      <c r="AS192" s="236"/>
      <c r="AT192" s="236"/>
      <c r="AU192" s="236"/>
      <c r="AV192" s="236"/>
      <c r="AW192" s="236"/>
      <c r="AX192" s="236"/>
      <c r="AY192" s="236"/>
      <c r="AZ192" s="236"/>
      <c r="BA192" s="236"/>
      <c r="BB192" s="236"/>
    </row>
    <row r="193" spans="1:54" s="161" customFormat="1" ht="18" customHeight="1">
      <c r="A193"/>
      <c r="B193"/>
      <c r="C193"/>
      <c r="D193" s="152"/>
      <c r="E193"/>
      <c r="F193"/>
      <c r="G193"/>
      <c r="H193"/>
      <c r="I193"/>
      <c r="J193"/>
      <c r="K193"/>
      <c r="L193"/>
      <c r="M193"/>
      <c r="N193"/>
      <c r="O193"/>
      <c r="P193" s="152"/>
      <c r="Q193"/>
      <c r="R193"/>
      <c r="S193"/>
      <c r="T193" s="152"/>
      <c r="U193"/>
      <c r="V193"/>
      <c r="W193"/>
      <c r="X193"/>
      <c r="Y193"/>
      <c r="AA193" s="236"/>
      <c r="AB193" s="236"/>
      <c r="AC193" s="236"/>
      <c r="AD193" s="236"/>
      <c r="AE193" s="236"/>
      <c r="AF193" s="236"/>
      <c r="AG193" s="236"/>
      <c r="AH193" s="236"/>
      <c r="AI193" s="236"/>
      <c r="AJ193" s="236"/>
      <c r="AK193" s="236"/>
      <c r="AL193" s="236"/>
      <c r="AM193" s="236"/>
      <c r="AN193" s="236"/>
      <c r="AO193" s="236"/>
      <c r="AP193" s="236"/>
      <c r="AQ193" s="236"/>
      <c r="AR193" s="236"/>
      <c r="AS193" s="236"/>
      <c r="AT193" s="236"/>
      <c r="AU193" s="236"/>
      <c r="AV193" s="236"/>
      <c r="AW193" s="236"/>
      <c r="AX193" s="236"/>
      <c r="AY193" s="236"/>
      <c r="AZ193" s="236"/>
      <c r="BA193" s="236"/>
      <c r="BB193" s="236"/>
    </row>
    <row r="194" spans="1:54" s="161" customFormat="1" ht="18" customHeight="1">
      <c r="A194"/>
      <c r="B194"/>
      <c r="C194"/>
      <c r="D194" s="152"/>
      <c r="E194"/>
      <c r="F194"/>
      <c r="G194"/>
      <c r="H194"/>
      <c r="I194"/>
      <c r="J194"/>
      <c r="K194"/>
      <c r="L194"/>
      <c r="M194"/>
      <c r="N194"/>
      <c r="O194"/>
      <c r="P194" s="152"/>
      <c r="Q194"/>
      <c r="R194"/>
      <c r="S194"/>
      <c r="T194" s="152"/>
      <c r="U194"/>
      <c r="V194"/>
      <c r="W194"/>
      <c r="X194"/>
      <c r="Y194"/>
      <c r="AA194" s="236"/>
      <c r="AB194" s="236"/>
      <c r="AC194" s="236"/>
      <c r="AD194" s="236"/>
      <c r="AE194" s="236"/>
      <c r="AF194" s="236"/>
      <c r="AG194" s="236"/>
      <c r="AH194" s="236"/>
      <c r="AI194" s="236"/>
      <c r="AJ194" s="236"/>
      <c r="AK194" s="236"/>
      <c r="AL194" s="236"/>
      <c r="AM194" s="236"/>
      <c r="AN194" s="236"/>
      <c r="AO194" s="236"/>
      <c r="AP194" s="236"/>
      <c r="AQ194" s="236"/>
      <c r="AR194" s="236"/>
      <c r="AS194" s="236"/>
      <c r="AT194" s="236"/>
      <c r="AU194" s="236"/>
      <c r="AV194" s="236"/>
      <c r="AW194" s="236"/>
      <c r="AX194" s="236"/>
      <c r="AY194" s="236"/>
      <c r="AZ194" s="236"/>
      <c r="BA194" s="236"/>
      <c r="BB194" s="236"/>
    </row>
    <row r="195" spans="1:54" s="161" customFormat="1" ht="18" customHeight="1">
      <c r="A195"/>
      <c r="B195"/>
      <c r="C195"/>
      <c r="D195" s="152"/>
      <c r="E195"/>
      <c r="F195"/>
      <c r="G195"/>
      <c r="H195"/>
      <c r="I195"/>
      <c r="J195"/>
      <c r="K195"/>
      <c r="L195"/>
      <c r="M195"/>
      <c r="N195"/>
      <c r="O195"/>
      <c r="P195" s="152"/>
      <c r="Q195"/>
      <c r="R195"/>
      <c r="S195"/>
      <c r="T195" s="152"/>
      <c r="U195"/>
      <c r="V195"/>
      <c r="W195"/>
      <c r="X195"/>
      <c r="Y195"/>
      <c r="AA195" s="236"/>
      <c r="AB195" s="236"/>
      <c r="AC195" s="236"/>
      <c r="AD195" s="236"/>
      <c r="AE195" s="240"/>
      <c r="AF195" s="240"/>
      <c r="AG195" s="236"/>
      <c r="AH195" s="236"/>
      <c r="AI195" s="236"/>
      <c r="AJ195" s="236"/>
      <c r="AK195" s="236"/>
      <c r="AL195" s="236"/>
      <c r="AM195" s="236"/>
      <c r="AN195" s="236"/>
      <c r="AO195" s="236"/>
      <c r="AP195" s="236"/>
      <c r="AQ195" s="236"/>
      <c r="AR195" s="236"/>
      <c r="AS195" s="236"/>
      <c r="AT195" s="236"/>
      <c r="AU195" s="236"/>
      <c r="AV195" s="236"/>
      <c r="AW195" s="236"/>
      <c r="AX195" s="236"/>
      <c r="AY195" s="236"/>
      <c r="AZ195" s="236"/>
      <c r="BA195" s="236"/>
      <c r="BB195" s="236"/>
    </row>
    <row r="196" spans="1:54" s="161" customFormat="1" ht="18" customHeight="1">
      <c r="A196"/>
      <c r="B196"/>
      <c r="C196"/>
      <c r="D196" s="152"/>
      <c r="E196"/>
      <c r="F196"/>
      <c r="G196"/>
      <c r="H196"/>
      <c r="I196"/>
      <c r="J196"/>
      <c r="K196"/>
      <c r="L196"/>
      <c r="M196"/>
      <c r="N196"/>
      <c r="O196"/>
      <c r="P196" s="152"/>
      <c r="Q196"/>
      <c r="R196"/>
      <c r="S196"/>
      <c r="T196" s="152"/>
      <c r="U196"/>
      <c r="V196"/>
      <c r="W196"/>
      <c r="X196"/>
      <c r="Y196"/>
      <c r="AA196" s="236"/>
      <c r="AB196" s="236"/>
      <c r="AC196" s="236"/>
      <c r="AD196" s="236"/>
      <c r="AE196" s="240"/>
      <c r="AF196" s="240"/>
      <c r="AG196" s="236"/>
      <c r="AH196" s="236"/>
      <c r="AI196" s="236"/>
      <c r="AJ196" s="236"/>
      <c r="AK196" s="236"/>
      <c r="AL196" s="236"/>
      <c r="AM196" s="236"/>
      <c r="AN196" s="236"/>
      <c r="AO196" s="236"/>
      <c r="AP196" s="236"/>
      <c r="AQ196" s="236"/>
      <c r="AR196" s="236"/>
      <c r="AS196" s="236"/>
      <c r="AT196" s="236"/>
      <c r="AU196" s="236"/>
      <c r="AV196" s="236"/>
      <c r="AW196" s="236"/>
      <c r="AX196" s="236"/>
      <c r="AY196" s="236"/>
      <c r="AZ196" s="236"/>
      <c r="BA196" s="236"/>
      <c r="BB196" s="236"/>
    </row>
    <row r="197" spans="1:54" s="161" customFormat="1" ht="18" customHeight="1">
      <c r="A197"/>
      <c r="B197"/>
      <c r="C197"/>
      <c r="D197" s="152"/>
      <c r="E197"/>
      <c r="F197"/>
      <c r="G197"/>
      <c r="H197"/>
      <c r="I197"/>
      <c r="J197"/>
      <c r="K197"/>
      <c r="L197"/>
      <c r="M197"/>
      <c r="N197"/>
      <c r="O197"/>
      <c r="P197" s="152"/>
      <c r="Q197"/>
      <c r="R197"/>
      <c r="S197"/>
      <c r="T197" s="152"/>
      <c r="U197"/>
      <c r="V197"/>
      <c r="W197"/>
      <c r="X197"/>
      <c r="Y197"/>
      <c r="AA197" s="236"/>
      <c r="AB197" s="236"/>
      <c r="AC197" s="236"/>
      <c r="AD197" s="236"/>
      <c r="AE197" s="240"/>
      <c r="AF197" s="240"/>
      <c r="AG197" s="236"/>
      <c r="AH197" s="236"/>
      <c r="AI197" s="236"/>
      <c r="AJ197" s="236"/>
      <c r="AK197" s="236"/>
      <c r="AL197" s="236"/>
      <c r="AM197" s="236"/>
      <c r="AN197" s="236"/>
      <c r="AO197" s="236"/>
      <c r="AP197" s="236"/>
      <c r="AQ197" s="236"/>
      <c r="AR197" s="236"/>
      <c r="AS197" s="236"/>
      <c r="AT197" s="236"/>
      <c r="AU197" s="236"/>
      <c r="AV197" s="236"/>
      <c r="AW197" s="236"/>
      <c r="AX197" s="236"/>
      <c r="AY197" s="236"/>
      <c r="AZ197" s="236"/>
      <c r="BA197" s="236"/>
      <c r="BB197" s="236"/>
    </row>
    <row r="198" spans="1:54" s="161" customFormat="1" ht="18" customHeight="1">
      <c r="A198"/>
      <c r="B198"/>
      <c r="C198"/>
      <c r="D198" s="152"/>
      <c r="E198"/>
      <c r="F198"/>
      <c r="G198"/>
      <c r="H198"/>
      <c r="I198"/>
      <c r="J198"/>
      <c r="K198"/>
      <c r="L198"/>
      <c r="M198"/>
      <c r="N198"/>
      <c r="O198"/>
      <c r="P198" s="152"/>
      <c r="Q198"/>
      <c r="R198"/>
      <c r="S198"/>
      <c r="T198" s="152"/>
      <c r="U198"/>
      <c r="V198"/>
      <c r="W198"/>
      <c r="X198"/>
      <c r="Y198"/>
      <c r="AA198" s="236"/>
      <c r="AB198" s="236"/>
      <c r="AC198" s="236"/>
      <c r="AD198" s="236"/>
      <c r="AE198" s="240"/>
      <c r="AF198" s="240"/>
      <c r="AG198" s="236"/>
      <c r="AH198" s="236"/>
      <c r="AI198" s="236"/>
      <c r="AJ198" s="236"/>
      <c r="AK198" s="236"/>
      <c r="AL198" s="236"/>
      <c r="AM198" s="236"/>
      <c r="AN198" s="236"/>
      <c r="AO198" s="236"/>
      <c r="AP198" s="236"/>
      <c r="AQ198" s="236"/>
      <c r="AR198" s="236"/>
      <c r="AS198" s="236"/>
      <c r="AT198" s="236"/>
      <c r="AU198" s="236"/>
      <c r="AV198" s="236"/>
      <c r="AW198" s="236"/>
      <c r="AX198" s="236"/>
      <c r="AY198" s="236"/>
      <c r="AZ198" s="236"/>
      <c r="BA198" s="236"/>
      <c r="BB198" s="236"/>
    </row>
    <row r="199" spans="1:54" s="161" customFormat="1" ht="18" customHeight="1">
      <c r="A199"/>
      <c r="B199"/>
      <c r="C199"/>
      <c r="D199" s="152"/>
      <c r="E199"/>
      <c r="F199"/>
      <c r="G199"/>
      <c r="H199"/>
      <c r="I199"/>
      <c r="J199"/>
      <c r="K199"/>
      <c r="L199"/>
      <c r="M199"/>
      <c r="N199"/>
      <c r="O199"/>
      <c r="P199" s="152"/>
      <c r="Q199"/>
      <c r="R199"/>
      <c r="S199"/>
      <c r="T199" s="152"/>
      <c r="U199"/>
      <c r="V199"/>
      <c r="W199"/>
      <c r="X199"/>
      <c r="Y199"/>
      <c r="AA199" s="236"/>
      <c r="AB199" s="236"/>
      <c r="AC199" s="236"/>
      <c r="AD199" s="236"/>
      <c r="AE199" s="240"/>
      <c r="AF199" s="240"/>
      <c r="AG199" s="236"/>
      <c r="AH199" s="236"/>
      <c r="AI199" s="236"/>
      <c r="AJ199" s="236"/>
      <c r="AK199" s="236"/>
      <c r="AL199" s="236"/>
      <c r="AM199" s="236"/>
      <c r="AN199" s="236"/>
      <c r="AO199" s="236"/>
      <c r="AP199" s="236"/>
      <c r="AQ199" s="236"/>
      <c r="AR199" s="236"/>
      <c r="AS199" s="236"/>
      <c r="AT199" s="236"/>
      <c r="AU199" s="236"/>
      <c r="AV199" s="236"/>
      <c r="AW199" s="236"/>
      <c r="AX199" s="236"/>
      <c r="AY199" s="236"/>
      <c r="AZ199" s="236"/>
      <c r="BA199" s="236"/>
      <c r="BB199" s="236"/>
    </row>
    <row r="200" spans="1:54" s="161" customFormat="1" ht="18" customHeight="1">
      <c r="A200"/>
      <c r="B200"/>
      <c r="C200"/>
      <c r="D200" s="152"/>
      <c r="E200"/>
      <c r="F200"/>
      <c r="G200"/>
      <c r="H200"/>
      <c r="I200"/>
      <c r="J200"/>
      <c r="K200"/>
      <c r="L200"/>
      <c r="M200"/>
      <c r="N200"/>
      <c r="O200"/>
      <c r="P200" s="152"/>
      <c r="Q200"/>
      <c r="R200"/>
      <c r="S200"/>
      <c r="T200" s="152"/>
      <c r="U200"/>
      <c r="V200"/>
      <c r="W200"/>
      <c r="X200"/>
      <c r="Y200"/>
      <c r="AA200" s="236"/>
      <c r="AB200" s="236"/>
      <c r="AC200" s="236"/>
      <c r="AD200" s="236"/>
      <c r="AE200" s="240"/>
      <c r="AF200" s="240"/>
      <c r="AG200" s="236"/>
      <c r="AH200" s="236"/>
      <c r="AI200" s="236"/>
      <c r="AJ200" s="236"/>
      <c r="AK200" s="236"/>
      <c r="AL200" s="236"/>
      <c r="AM200" s="236"/>
      <c r="AN200" s="236"/>
      <c r="AO200" s="236"/>
      <c r="AP200" s="236"/>
      <c r="AQ200" s="236"/>
      <c r="AR200" s="236"/>
      <c r="AS200" s="236"/>
      <c r="AT200" s="236"/>
      <c r="AU200" s="236"/>
      <c r="AV200" s="236"/>
      <c r="AW200" s="236"/>
      <c r="AX200" s="236"/>
      <c r="AY200" s="236"/>
      <c r="AZ200" s="236"/>
      <c r="BA200" s="236"/>
      <c r="BB200" s="236"/>
    </row>
    <row r="201" spans="1:54" s="161" customFormat="1" ht="18" customHeight="1">
      <c r="A201"/>
      <c r="B201"/>
      <c r="C201"/>
      <c r="D201" s="152"/>
      <c r="E201"/>
      <c r="F201"/>
      <c r="G201"/>
      <c r="H201"/>
      <c r="I201"/>
      <c r="J201"/>
      <c r="K201"/>
      <c r="L201"/>
      <c r="M201"/>
      <c r="N201"/>
      <c r="O201"/>
      <c r="P201" s="152"/>
      <c r="Q201"/>
      <c r="R201"/>
      <c r="S201"/>
      <c r="T201" s="152"/>
      <c r="U201"/>
      <c r="V201"/>
      <c r="W201"/>
      <c r="X201"/>
      <c r="Y201"/>
      <c r="AA201" s="236"/>
      <c r="AB201" s="236"/>
      <c r="AC201" s="236"/>
      <c r="AD201" s="236"/>
      <c r="AE201" s="240"/>
      <c r="AF201" s="240"/>
      <c r="AG201" s="236"/>
      <c r="AH201" s="236"/>
      <c r="AI201" s="236"/>
      <c r="AJ201" s="236"/>
      <c r="AK201" s="236"/>
      <c r="AL201" s="236"/>
      <c r="AM201" s="236"/>
      <c r="AN201" s="236"/>
      <c r="AO201" s="236"/>
      <c r="AP201" s="236"/>
      <c r="AQ201" s="236"/>
      <c r="AR201" s="236"/>
      <c r="AS201" s="236"/>
      <c r="AT201" s="236"/>
      <c r="AU201" s="236"/>
      <c r="AV201" s="236"/>
      <c r="AW201" s="236"/>
      <c r="AX201" s="236"/>
      <c r="AY201" s="236"/>
      <c r="AZ201" s="236"/>
      <c r="BA201" s="236"/>
      <c r="BB201" s="236"/>
    </row>
    <row r="202" spans="1:54" s="161" customFormat="1" ht="18" customHeight="1">
      <c r="A202"/>
      <c r="B202"/>
      <c r="C202"/>
      <c r="D202" s="152"/>
      <c r="E202"/>
      <c r="F202"/>
      <c r="G202"/>
      <c r="H202"/>
      <c r="I202"/>
      <c r="J202"/>
      <c r="K202"/>
      <c r="L202"/>
      <c r="M202"/>
      <c r="N202"/>
      <c r="O202"/>
      <c r="P202" s="152"/>
      <c r="Q202"/>
      <c r="R202"/>
      <c r="S202"/>
      <c r="T202" s="152"/>
      <c r="U202"/>
      <c r="V202"/>
      <c r="W202"/>
      <c r="X202"/>
      <c r="Y202"/>
      <c r="AA202" s="236"/>
      <c r="AB202" s="236"/>
      <c r="AC202" s="236"/>
      <c r="AD202" s="236"/>
      <c r="AE202" s="240"/>
      <c r="AF202" s="240"/>
      <c r="AG202" s="236"/>
      <c r="AH202" s="236"/>
      <c r="AI202" s="236"/>
      <c r="AJ202" s="236"/>
      <c r="AK202" s="236"/>
      <c r="AL202" s="236"/>
      <c r="AM202" s="236"/>
      <c r="AN202" s="236"/>
      <c r="AO202" s="236"/>
      <c r="AP202" s="236"/>
      <c r="AQ202" s="236"/>
      <c r="AR202" s="236"/>
      <c r="AS202" s="236"/>
      <c r="AT202" s="236"/>
      <c r="AU202" s="236"/>
      <c r="AV202" s="236"/>
      <c r="AW202" s="236"/>
      <c r="AX202" s="236"/>
      <c r="AY202" s="236"/>
      <c r="AZ202" s="236"/>
      <c r="BA202" s="236"/>
      <c r="BB202" s="236"/>
    </row>
    <row r="203" spans="1:54" s="161" customFormat="1" ht="18" customHeight="1">
      <c r="A203"/>
      <c r="B203"/>
      <c r="C203"/>
      <c r="D203" s="152"/>
      <c r="E203"/>
      <c r="F203"/>
      <c r="G203"/>
      <c r="H203"/>
      <c r="I203"/>
      <c r="J203"/>
      <c r="K203"/>
      <c r="L203"/>
      <c r="M203"/>
      <c r="N203"/>
      <c r="O203"/>
      <c r="P203" s="152"/>
      <c r="Q203"/>
      <c r="R203"/>
      <c r="S203"/>
      <c r="T203" s="152"/>
      <c r="U203"/>
      <c r="V203"/>
      <c r="W203"/>
      <c r="X203"/>
      <c r="Y203"/>
      <c r="AA203" s="236"/>
      <c r="AB203" s="236"/>
      <c r="AC203" s="236"/>
      <c r="AD203" s="236"/>
      <c r="AE203" s="240"/>
      <c r="AF203" s="240"/>
      <c r="AG203" s="236"/>
      <c r="AH203" s="236"/>
      <c r="AI203" s="236"/>
      <c r="AJ203" s="236"/>
      <c r="AK203" s="236"/>
      <c r="AL203" s="236"/>
      <c r="AM203" s="236"/>
      <c r="AN203" s="236"/>
      <c r="AO203" s="236"/>
      <c r="AP203" s="236"/>
      <c r="AQ203" s="236"/>
      <c r="AR203" s="236"/>
      <c r="AS203" s="236"/>
      <c r="AT203" s="236"/>
      <c r="AU203" s="236"/>
      <c r="AV203" s="236"/>
      <c r="AW203" s="236"/>
      <c r="AX203" s="236"/>
      <c r="AY203" s="236"/>
      <c r="AZ203" s="236"/>
      <c r="BA203" s="236"/>
      <c r="BB203" s="236"/>
    </row>
    <row r="204" spans="1:54" s="161" customFormat="1" ht="18" customHeight="1">
      <c r="A204"/>
      <c r="B204"/>
      <c r="C204"/>
      <c r="D204" s="152"/>
      <c r="E204"/>
      <c r="F204"/>
      <c r="G204"/>
      <c r="H204"/>
      <c r="I204"/>
      <c r="J204"/>
      <c r="K204"/>
      <c r="L204"/>
      <c r="M204"/>
      <c r="N204"/>
      <c r="O204"/>
      <c r="P204" s="152"/>
      <c r="Q204"/>
      <c r="R204"/>
      <c r="S204"/>
      <c r="T204" s="152"/>
      <c r="U204"/>
      <c r="V204"/>
      <c r="W204"/>
      <c r="X204"/>
      <c r="Y204"/>
      <c r="AA204" s="236"/>
      <c r="AB204" s="236"/>
      <c r="AC204" s="236"/>
      <c r="AD204" s="236"/>
      <c r="AE204" s="240"/>
      <c r="AF204" s="240"/>
      <c r="AG204" s="236"/>
      <c r="AH204" s="236"/>
      <c r="AI204" s="236"/>
      <c r="AJ204" s="236"/>
      <c r="AK204" s="236"/>
      <c r="AL204" s="236"/>
      <c r="AM204" s="236"/>
      <c r="AN204" s="236"/>
      <c r="AO204" s="236"/>
      <c r="AP204" s="236"/>
      <c r="AQ204" s="236"/>
      <c r="AR204" s="236"/>
      <c r="AS204" s="236"/>
      <c r="AT204" s="236"/>
      <c r="AU204" s="236"/>
      <c r="AV204" s="236"/>
      <c r="AW204" s="236"/>
      <c r="AX204" s="236"/>
      <c r="AY204" s="236"/>
      <c r="AZ204" s="236"/>
      <c r="BA204" s="236"/>
      <c r="BB204" s="236"/>
    </row>
    <row r="205" spans="1:54" s="161" customFormat="1" ht="18" customHeight="1">
      <c r="A205"/>
      <c r="B205"/>
      <c r="C205"/>
      <c r="D205" s="152"/>
      <c r="E205"/>
      <c r="F205"/>
      <c r="G205"/>
      <c r="H205"/>
      <c r="I205"/>
      <c r="J205"/>
      <c r="K205"/>
      <c r="L205"/>
      <c r="M205"/>
      <c r="N205"/>
      <c r="O205"/>
      <c r="P205" s="152"/>
      <c r="Q205"/>
      <c r="R205"/>
      <c r="S205"/>
      <c r="T205" s="152"/>
      <c r="U205"/>
      <c r="V205"/>
      <c r="W205"/>
      <c r="X205"/>
      <c r="Y205"/>
      <c r="AA205" s="236"/>
      <c r="AB205" s="236"/>
      <c r="AC205" s="236"/>
      <c r="AD205" s="236"/>
      <c r="AE205" s="240"/>
      <c r="AF205" s="240"/>
      <c r="AG205" s="236"/>
      <c r="AH205" s="236"/>
      <c r="AI205" s="236"/>
      <c r="AJ205" s="236"/>
      <c r="AK205" s="236"/>
      <c r="AL205" s="236"/>
      <c r="AM205" s="236"/>
      <c r="AN205" s="236"/>
      <c r="AO205" s="236"/>
      <c r="AP205" s="236"/>
      <c r="AQ205" s="236"/>
      <c r="AR205" s="236"/>
      <c r="AS205" s="236"/>
      <c r="AT205" s="236"/>
      <c r="AU205" s="236"/>
      <c r="AV205" s="236"/>
      <c r="AW205" s="236"/>
      <c r="AX205" s="236"/>
      <c r="AY205" s="236"/>
      <c r="AZ205" s="236"/>
      <c r="BA205" s="236"/>
      <c r="BB205" s="236"/>
    </row>
    <row r="206" spans="1:54" s="161" customFormat="1" ht="18" customHeight="1">
      <c r="A206"/>
      <c r="B206"/>
      <c r="C206"/>
      <c r="D206" s="152"/>
      <c r="E206"/>
      <c r="F206"/>
      <c r="G206"/>
      <c r="H206"/>
      <c r="I206"/>
      <c r="J206"/>
      <c r="K206"/>
      <c r="L206"/>
      <c r="M206"/>
      <c r="N206"/>
      <c r="O206"/>
      <c r="P206" s="152"/>
      <c r="Q206"/>
      <c r="R206"/>
      <c r="S206"/>
      <c r="T206" s="152"/>
      <c r="U206"/>
      <c r="V206"/>
      <c r="W206"/>
      <c r="X206"/>
      <c r="Y206"/>
      <c r="AA206" s="236"/>
      <c r="AB206" s="236"/>
      <c r="AC206" s="236"/>
      <c r="AD206" s="236"/>
      <c r="AE206" s="240"/>
      <c r="AF206" s="240"/>
      <c r="AG206" s="236"/>
      <c r="AH206" s="236"/>
      <c r="AI206" s="236"/>
      <c r="AJ206" s="236"/>
      <c r="AK206" s="236"/>
      <c r="AL206" s="236"/>
      <c r="AM206" s="236"/>
      <c r="AN206" s="236"/>
      <c r="AO206" s="236"/>
      <c r="AP206" s="236"/>
      <c r="AQ206" s="236"/>
      <c r="AR206" s="236"/>
      <c r="AS206" s="236"/>
      <c r="AT206" s="236"/>
      <c r="AU206" s="236"/>
      <c r="AV206" s="236"/>
      <c r="AW206" s="236"/>
      <c r="AX206" s="236"/>
      <c r="AY206" s="236"/>
      <c r="AZ206" s="236"/>
      <c r="BA206" s="236"/>
      <c r="BB206" s="236"/>
    </row>
    <row r="207" spans="1:54" s="161" customFormat="1" ht="18" customHeight="1">
      <c r="A207"/>
      <c r="B207"/>
      <c r="C207"/>
      <c r="D207" s="152"/>
      <c r="E207"/>
      <c r="F207"/>
      <c r="G207"/>
      <c r="H207"/>
      <c r="I207"/>
      <c r="J207"/>
      <c r="K207"/>
      <c r="L207"/>
      <c r="M207"/>
      <c r="N207"/>
      <c r="O207"/>
      <c r="P207" s="152"/>
      <c r="Q207"/>
      <c r="R207"/>
      <c r="S207"/>
      <c r="T207" s="152"/>
      <c r="U207"/>
      <c r="V207"/>
      <c r="W207"/>
      <c r="X207"/>
      <c r="Y207"/>
      <c r="AA207" s="236"/>
      <c r="AB207" s="236"/>
      <c r="AC207" s="236"/>
      <c r="AD207" s="236"/>
      <c r="AE207" s="240"/>
      <c r="AF207" s="240"/>
      <c r="AG207" s="236"/>
      <c r="AH207" s="236"/>
      <c r="AI207" s="236"/>
      <c r="AJ207" s="236"/>
      <c r="AK207" s="236"/>
      <c r="AL207" s="236"/>
      <c r="AM207" s="236"/>
      <c r="AN207" s="236"/>
      <c r="AO207" s="236"/>
      <c r="AP207" s="236"/>
      <c r="AQ207" s="236"/>
      <c r="AR207" s="236"/>
      <c r="AS207" s="236"/>
      <c r="AT207" s="236"/>
      <c r="AU207" s="236"/>
      <c r="AV207" s="236"/>
      <c r="AW207" s="236"/>
      <c r="AX207" s="236"/>
      <c r="AY207" s="236"/>
      <c r="AZ207" s="236"/>
      <c r="BA207" s="236"/>
      <c r="BB207" s="236"/>
    </row>
    <row r="208" spans="1:54" s="161" customFormat="1" ht="18" customHeight="1">
      <c r="A208"/>
      <c r="B208"/>
      <c r="C208"/>
      <c r="D208" s="152"/>
      <c r="E208"/>
      <c r="F208"/>
      <c r="G208"/>
      <c r="H208"/>
      <c r="I208"/>
      <c r="J208"/>
      <c r="K208"/>
      <c r="L208"/>
      <c r="M208"/>
      <c r="N208"/>
      <c r="O208"/>
      <c r="P208" s="152"/>
      <c r="Q208"/>
      <c r="R208"/>
      <c r="S208"/>
      <c r="T208" s="152"/>
      <c r="U208"/>
      <c r="V208"/>
      <c r="W208"/>
      <c r="X208"/>
      <c r="Y208"/>
      <c r="AA208" s="236"/>
      <c r="AB208" s="236"/>
      <c r="AC208" s="236"/>
      <c r="AD208" s="236"/>
      <c r="AE208" s="240"/>
      <c r="AF208" s="240"/>
      <c r="AG208" s="236"/>
      <c r="AH208" s="236"/>
      <c r="AI208" s="236"/>
      <c r="AJ208" s="236"/>
      <c r="AK208" s="236"/>
      <c r="AL208" s="236"/>
      <c r="AM208" s="236"/>
      <c r="AN208" s="236"/>
      <c r="AO208" s="236"/>
      <c r="AP208" s="236"/>
      <c r="AQ208" s="236"/>
      <c r="AR208" s="236"/>
      <c r="AS208" s="236"/>
      <c r="AT208" s="236"/>
      <c r="AU208" s="236"/>
      <c r="AV208" s="236"/>
      <c r="AW208" s="236"/>
      <c r="AX208" s="236"/>
      <c r="AY208" s="236"/>
      <c r="AZ208" s="236"/>
      <c r="BA208" s="236"/>
      <c r="BB208" s="236"/>
    </row>
    <row r="209" spans="1:54" s="161" customFormat="1" ht="18" customHeight="1">
      <c r="A209"/>
      <c r="B209"/>
      <c r="C209"/>
      <c r="D209" s="152"/>
      <c r="E209"/>
      <c r="F209"/>
      <c r="G209"/>
      <c r="H209"/>
      <c r="I209"/>
      <c r="J209"/>
      <c r="K209"/>
      <c r="L209"/>
      <c r="M209"/>
      <c r="N209"/>
      <c r="O209"/>
      <c r="P209" s="152"/>
      <c r="Q209"/>
      <c r="R209"/>
      <c r="S209"/>
      <c r="T209" s="152"/>
      <c r="U209"/>
      <c r="V209"/>
      <c r="W209"/>
      <c r="X209"/>
      <c r="Y209"/>
      <c r="AA209" s="236"/>
      <c r="AB209" s="236"/>
      <c r="AC209" s="236"/>
      <c r="AD209" s="236"/>
      <c r="AE209" s="240"/>
      <c r="AF209" s="240"/>
      <c r="AG209" s="236"/>
      <c r="AH209" s="236"/>
      <c r="AI209" s="236"/>
      <c r="AJ209" s="236"/>
      <c r="AK209" s="236"/>
      <c r="AL209" s="236"/>
      <c r="AM209" s="236"/>
      <c r="AN209" s="236"/>
      <c r="AO209" s="236"/>
      <c r="AP209" s="236"/>
      <c r="AQ209" s="236"/>
      <c r="AR209" s="236"/>
      <c r="AS209" s="236"/>
      <c r="AT209" s="236"/>
      <c r="AU209" s="236"/>
      <c r="AV209" s="236"/>
      <c r="AW209" s="236"/>
      <c r="AX209" s="236"/>
      <c r="AY209" s="236"/>
      <c r="AZ209" s="236"/>
      <c r="BA209" s="236"/>
      <c r="BB209" s="236"/>
    </row>
    <row r="210" spans="1:54" s="161" customFormat="1" ht="18" customHeight="1">
      <c r="A210"/>
      <c r="B210"/>
      <c r="C210"/>
      <c r="D210" s="152"/>
      <c r="E210"/>
      <c r="F210"/>
      <c r="G210"/>
      <c r="H210"/>
      <c r="I210"/>
      <c r="J210"/>
      <c r="K210"/>
      <c r="L210"/>
      <c r="M210"/>
      <c r="N210"/>
      <c r="O210"/>
      <c r="P210" s="152"/>
      <c r="Q210"/>
      <c r="R210"/>
      <c r="S210"/>
      <c r="T210" s="152"/>
      <c r="U210"/>
      <c r="V210"/>
      <c r="W210"/>
      <c r="X210"/>
      <c r="Y210"/>
      <c r="AA210" s="236"/>
      <c r="AB210" s="236"/>
      <c r="AC210" s="236"/>
      <c r="AD210" s="236"/>
      <c r="AE210" s="240"/>
      <c r="AF210" s="240"/>
      <c r="AG210" s="236"/>
      <c r="AH210" s="236"/>
      <c r="AI210" s="236"/>
      <c r="AJ210" s="236"/>
      <c r="AK210" s="236"/>
      <c r="AL210" s="236"/>
      <c r="AM210" s="236"/>
      <c r="AN210" s="236"/>
      <c r="AO210" s="236"/>
      <c r="AP210" s="236"/>
      <c r="AQ210" s="236"/>
      <c r="AR210" s="236"/>
      <c r="AS210" s="236"/>
      <c r="AT210" s="236"/>
      <c r="AU210" s="236"/>
      <c r="AV210" s="236"/>
      <c r="AW210" s="236"/>
      <c r="AX210" s="236"/>
      <c r="AY210" s="236"/>
      <c r="AZ210" s="236"/>
      <c r="BA210" s="236"/>
      <c r="BB210" s="236"/>
    </row>
    <row r="211" spans="1:54" s="161" customFormat="1" ht="18" customHeight="1">
      <c r="A211"/>
      <c r="B211"/>
      <c r="C211"/>
      <c r="D211" s="152"/>
      <c r="E211"/>
      <c r="F211"/>
      <c r="G211"/>
      <c r="H211"/>
      <c r="I211"/>
      <c r="J211"/>
      <c r="K211"/>
      <c r="L211"/>
      <c r="M211"/>
      <c r="N211"/>
      <c r="O211"/>
      <c r="P211" s="152"/>
      <c r="Q211"/>
      <c r="R211"/>
      <c r="S211"/>
      <c r="T211" s="152"/>
      <c r="U211"/>
      <c r="V211"/>
      <c r="W211"/>
      <c r="X211"/>
      <c r="Y211"/>
      <c r="AA211" s="236"/>
      <c r="AB211" s="236"/>
      <c r="AC211" s="236"/>
      <c r="AD211" s="236"/>
      <c r="AE211" s="240"/>
      <c r="AF211" s="240"/>
      <c r="AG211" s="236"/>
      <c r="AH211" s="236"/>
      <c r="AI211" s="236"/>
      <c r="AJ211" s="236"/>
      <c r="AK211" s="236"/>
      <c r="AL211" s="236"/>
      <c r="AM211" s="236"/>
      <c r="AN211" s="236"/>
      <c r="AO211" s="236"/>
      <c r="AP211" s="236"/>
      <c r="AQ211" s="236"/>
      <c r="AR211" s="236"/>
      <c r="AS211" s="236"/>
      <c r="AT211" s="236"/>
      <c r="AU211" s="236"/>
      <c r="AV211" s="236"/>
      <c r="AW211" s="236"/>
      <c r="AX211" s="236"/>
      <c r="AY211" s="236"/>
      <c r="AZ211" s="236"/>
      <c r="BA211" s="236"/>
      <c r="BB211" s="236"/>
    </row>
    <row r="212" spans="1:54" s="161" customFormat="1" ht="18" customHeight="1">
      <c r="A212"/>
      <c r="B212"/>
      <c r="C212"/>
      <c r="D212" s="152"/>
      <c r="E212"/>
      <c r="F212"/>
      <c r="G212"/>
      <c r="H212"/>
      <c r="I212"/>
      <c r="J212"/>
      <c r="K212"/>
      <c r="L212"/>
      <c r="M212"/>
      <c r="N212"/>
      <c r="O212"/>
      <c r="P212" s="152"/>
      <c r="Q212"/>
      <c r="R212"/>
      <c r="S212"/>
      <c r="T212" s="152"/>
      <c r="U212"/>
      <c r="V212"/>
      <c r="W212"/>
      <c r="X212"/>
      <c r="Y212"/>
      <c r="AA212" s="236"/>
      <c r="AB212" s="236"/>
      <c r="AC212" s="236"/>
      <c r="AD212" s="236"/>
      <c r="AE212" s="240"/>
      <c r="AF212" s="240"/>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c r="BA212" s="236"/>
      <c r="BB212" s="236"/>
    </row>
    <row r="213" spans="1:54" s="161" customFormat="1" ht="18" customHeight="1">
      <c r="A213"/>
      <c r="B213"/>
      <c r="C213"/>
      <c r="D213" s="152"/>
      <c r="E213"/>
      <c r="F213"/>
      <c r="G213"/>
      <c r="H213"/>
      <c r="I213"/>
      <c r="J213"/>
      <c r="K213"/>
      <c r="L213"/>
      <c r="M213"/>
      <c r="N213"/>
      <c r="O213"/>
      <c r="P213" s="152"/>
      <c r="Q213"/>
      <c r="R213"/>
      <c r="S213"/>
      <c r="T213" s="152"/>
      <c r="U213"/>
      <c r="V213"/>
      <c r="W213"/>
      <c r="X213"/>
      <c r="Y213"/>
      <c r="AA213" s="236"/>
      <c r="AB213" s="236"/>
      <c r="AC213" s="236"/>
      <c r="AD213" s="236"/>
      <c r="AE213" s="240"/>
      <c r="AF213" s="240"/>
      <c r="AG213" s="236"/>
      <c r="AH213" s="236"/>
      <c r="AI213" s="236"/>
      <c r="AJ213" s="236"/>
      <c r="AK213" s="236"/>
      <c r="AL213" s="236"/>
      <c r="AM213" s="236"/>
      <c r="AN213" s="236"/>
      <c r="AO213" s="236"/>
      <c r="AP213" s="236"/>
      <c r="AQ213" s="236"/>
      <c r="AR213" s="236"/>
      <c r="AS213" s="236"/>
      <c r="AT213" s="236"/>
      <c r="AU213" s="236"/>
      <c r="AV213" s="236"/>
      <c r="AW213" s="236"/>
      <c r="AX213" s="236"/>
      <c r="AY213" s="236"/>
      <c r="AZ213" s="236"/>
      <c r="BA213" s="236"/>
      <c r="BB213" s="236"/>
    </row>
    <row r="214" spans="1:54" s="161" customFormat="1" ht="18" customHeight="1">
      <c r="A214"/>
      <c r="B214"/>
      <c r="C214"/>
      <c r="D214" s="152"/>
      <c r="E214"/>
      <c r="F214"/>
      <c r="G214"/>
      <c r="H214"/>
      <c r="I214"/>
      <c r="J214"/>
      <c r="K214"/>
      <c r="L214"/>
      <c r="M214"/>
      <c r="N214"/>
      <c r="O214"/>
      <c r="P214" s="152"/>
      <c r="Q214"/>
      <c r="R214"/>
      <c r="S214"/>
      <c r="T214" s="152"/>
      <c r="U214"/>
      <c r="V214"/>
      <c r="W214"/>
      <c r="X214"/>
      <c r="Y214"/>
      <c r="AA214" s="236"/>
      <c r="AB214" s="236"/>
      <c r="AC214" s="236"/>
      <c r="AD214" s="236"/>
      <c r="AE214" s="240"/>
      <c r="AF214" s="240"/>
      <c r="AG214" s="236"/>
      <c r="AH214" s="236"/>
      <c r="AI214" s="236"/>
      <c r="AJ214" s="236"/>
      <c r="AK214" s="236"/>
      <c r="AL214" s="236"/>
      <c r="AM214" s="236"/>
      <c r="AN214" s="236"/>
      <c r="AO214" s="236"/>
      <c r="AP214" s="236"/>
      <c r="AQ214" s="236"/>
      <c r="AR214" s="236"/>
      <c r="AS214" s="236"/>
      <c r="AT214" s="236"/>
      <c r="AU214" s="236"/>
      <c r="AV214" s="236"/>
      <c r="AW214" s="236"/>
      <c r="AX214" s="236"/>
      <c r="AY214" s="236"/>
      <c r="AZ214" s="236"/>
      <c r="BA214" s="236"/>
      <c r="BB214" s="236"/>
    </row>
    <row r="215" spans="1:54" s="161" customFormat="1" ht="18" customHeight="1">
      <c r="A215"/>
      <c r="B215"/>
      <c r="C215"/>
      <c r="D215" s="152"/>
      <c r="E215"/>
      <c r="F215"/>
      <c r="G215"/>
      <c r="H215"/>
      <c r="I215"/>
      <c r="J215"/>
      <c r="K215"/>
      <c r="L215"/>
      <c r="M215"/>
      <c r="N215"/>
      <c r="O215"/>
      <c r="P215" s="152"/>
      <c r="Q215"/>
      <c r="R215"/>
      <c r="S215"/>
      <c r="T215" s="152"/>
      <c r="U215"/>
      <c r="V215"/>
      <c r="W215"/>
      <c r="X215"/>
      <c r="Y215"/>
      <c r="AA215" s="236"/>
      <c r="AB215" s="236"/>
      <c r="AC215" s="236"/>
      <c r="AD215" s="236"/>
      <c r="AE215" s="236"/>
      <c r="AF215" s="236"/>
      <c r="AG215" s="236"/>
      <c r="AH215" s="236"/>
      <c r="AI215" s="236"/>
      <c r="AJ215" s="236"/>
      <c r="AK215" s="236"/>
      <c r="AL215" s="236"/>
      <c r="AM215" s="236"/>
      <c r="AN215" s="236"/>
      <c r="AO215" s="236"/>
      <c r="AP215" s="236"/>
      <c r="AQ215" s="236"/>
      <c r="AR215" s="236"/>
      <c r="AS215" s="236"/>
      <c r="AT215" s="236"/>
      <c r="AU215" s="236"/>
      <c r="AV215" s="236"/>
      <c r="AW215" s="236"/>
      <c r="AX215" s="236"/>
      <c r="AY215" s="236"/>
      <c r="AZ215" s="236"/>
      <c r="BA215" s="236"/>
      <c r="BB215" s="236"/>
    </row>
    <row r="216" spans="1:54" s="161" customFormat="1" ht="18" customHeight="1">
      <c r="A216"/>
      <c r="B216"/>
      <c r="C216"/>
      <c r="D216" s="152"/>
      <c r="E216"/>
      <c r="F216"/>
      <c r="G216"/>
      <c r="H216"/>
      <c r="I216"/>
      <c r="J216"/>
      <c r="K216"/>
      <c r="L216"/>
      <c r="M216"/>
      <c r="N216"/>
      <c r="O216"/>
      <c r="P216" s="152"/>
      <c r="Q216"/>
      <c r="R216"/>
      <c r="S216"/>
      <c r="T216" s="152"/>
      <c r="U216"/>
      <c r="V216"/>
      <c r="W216"/>
      <c r="X216"/>
      <c r="Y216"/>
      <c r="AA216" s="236"/>
      <c r="AB216" s="236"/>
      <c r="AC216" s="236"/>
      <c r="AD216" s="236"/>
      <c r="AE216" s="236"/>
      <c r="AF216" s="236"/>
      <c r="AG216" s="236"/>
      <c r="AH216" s="236"/>
      <c r="AI216" s="236"/>
      <c r="AJ216" s="236"/>
      <c r="AK216" s="236"/>
      <c r="AL216" s="236"/>
      <c r="AM216" s="236"/>
      <c r="AN216" s="236"/>
      <c r="AO216" s="236"/>
      <c r="AP216" s="236"/>
      <c r="AQ216" s="236"/>
      <c r="AR216" s="236"/>
      <c r="AS216" s="236"/>
      <c r="AT216" s="236"/>
      <c r="AU216" s="236"/>
      <c r="AV216" s="236"/>
      <c r="AW216" s="236"/>
      <c r="AX216" s="236"/>
      <c r="AY216" s="236"/>
      <c r="AZ216" s="236"/>
      <c r="BA216" s="236"/>
      <c r="BB216" s="236"/>
    </row>
    <row r="217" spans="1:54" s="161" customFormat="1" ht="18" customHeight="1">
      <c r="A217"/>
      <c r="B217"/>
      <c r="C217"/>
      <c r="D217" s="152"/>
      <c r="E217"/>
      <c r="F217"/>
      <c r="G217"/>
      <c r="H217"/>
      <c r="I217"/>
      <c r="J217"/>
      <c r="K217"/>
      <c r="L217"/>
      <c r="M217"/>
      <c r="N217"/>
      <c r="O217"/>
      <c r="P217" s="152"/>
      <c r="Q217"/>
      <c r="R217"/>
      <c r="S217"/>
      <c r="T217" s="152"/>
      <c r="U217"/>
      <c r="V217"/>
      <c r="W217"/>
      <c r="X217"/>
      <c r="Y217"/>
      <c r="AA217" s="236"/>
      <c r="AB217" s="236"/>
      <c r="AC217" s="236"/>
      <c r="AD217" s="236"/>
      <c r="AE217" s="236"/>
      <c r="AF217" s="236"/>
      <c r="AG217" s="236"/>
      <c r="AH217" s="236"/>
      <c r="AI217" s="236"/>
      <c r="AJ217" s="236"/>
      <c r="AK217" s="236"/>
      <c r="AL217" s="236"/>
      <c r="AM217" s="236"/>
      <c r="AN217" s="236"/>
      <c r="AO217" s="236"/>
      <c r="AP217" s="236"/>
      <c r="AQ217" s="236"/>
      <c r="AR217" s="236"/>
      <c r="AS217" s="236"/>
      <c r="AT217" s="236"/>
      <c r="AU217" s="236"/>
      <c r="AV217" s="236"/>
      <c r="AW217" s="236"/>
      <c r="AX217" s="236"/>
      <c r="AY217" s="236"/>
      <c r="AZ217" s="236"/>
      <c r="BA217" s="236"/>
      <c r="BB217" s="236"/>
    </row>
    <row r="218" spans="1:54" s="161" customFormat="1" ht="18" customHeight="1">
      <c r="A218"/>
      <c r="B218"/>
      <c r="C218"/>
      <c r="D218" s="152"/>
      <c r="E218"/>
      <c r="F218"/>
      <c r="G218"/>
      <c r="H218"/>
      <c r="I218"/>
      <c r="J218"/>
      <c r="K218"/>
      <c r="L218"/>
      <c r="M218"/>
      <c r="N218"/>
      <c r="O218"/>
      <c r="P218" s="152"/>
      <c r="Q218"/>
      <c r="R218"/>
      <c r="S218"/>
      <c r="T218" s="152"/>
      <c r="U218"/>
      <c r="V218"/>
      <c r="W218"/>
      <c r="X218"/>
      <c r="Y218"/>
      <c r="AA218" s="236"/>
      <c r="AB218" s="236"/>
      <c r="AC218" s="236"/>
      <c r="AD218" s="236"/>
      <c r="AE218" s="236"/>
      <c r="AF218" s="236"/>
      <c r="AG218" s="236"/>
      <c r="AH218" s="236"/>
      <c r="AI218" s="236"/>
      <c r="AJ218" s="236"/>
      <c r="AK218" s="236"/>
      <c r="AL218" s="236"/>
      <c r="AM218" s="236"/>
      <c r="AN218" s="236"/>
      <c r="AO218" s="236"/>
      <c r="AP218" s="236"/>
      <c r="AQ218" s="236"/>
      <c r="AR218" s="236"/>
      <c r="AS218" s="236"/>
      <c r="AT218" s="236"/>
      <c r="AU218" s="236"/>
      <c r="AV218" s="236"/>
      <c r="AW218" s="236"/>
      <c r="AX218" s="236"/>
      <c r="AY218" s="236"/>
      <c r="AZ218" s="236"/>
      <c r="BA218" s="236"/>
      <c r="BB218" s="236"/>
    </row>
    <row r="219" spans="1:54" s="161" customFormat="1" ht="18" customHeight="1">
      <c r="A219"/>
      <c r="B219"/>
      <c r="C219"/>
      <c r="D219" s="152"/>
      <c r="E219"/>
      <c r="F219"/>
      <c r="G219"/>
      <c r="H219"/>
      <c r="I219"/>
      <c r="J219"/>
      <c r="K219"/>
      <c r="L219"/>
      <c r="M219"/>
      <c r="N219"/>
      <c r="O219"/>
      <c r="P219" s="152"/>
      <c r="Q219"/>
      <c r="R219"/>
      <c r="S219"/>
      <c r="T219" s="152"/>
      <c r="U219"/>
      <c r="V219"/>
      <c r="W219"/>
      <c r="X219"/>
      <c r="Y219"/>
      <c r="AA219" s="236"/>
      <c r="AB219" s="236"/>
      <c r="AC219" s="236"/>
      <c r="AD219" s="236"/>
      <c r="AE219" s="236"/>
      <c r="AF219" s="236"/>
      <c r="AG219" s="236"/>
      <c r="AH219" s="236"/>
      <c r="AI219" s="236"/>
      <c r="AJ219" s="236"/>
      <c r="AK219" s="236"/>
      <c r="AL219" s="236"/>
      <c r="AM219" s="236"/>
      <c r="AN219" s="236"/>
      <c r="AO219" s="236"/>
      <c r="AP219" s="236"/>
      <c r="AQ219" s="236"/>
      <c r="AR219" s="236"/>
      <c r="AS219" s="236"/>
      <c r="AT219" s="236"/>
      <c r="AU219" s="236"/>
      <c r="AV219" s="236"/>
      <c r="AW219" s="236"/>
      <c r="AX219" s="236"/>
      <c r="AY219" s="236"/>
      <c r="AZ219" s="236"/>
      <c r="BA219" s="236"/>
      <c r="BB219" s="236"/>
    </row>
    <row r="220" spans="1:54" s="161" customFormat="1" ht="18" customHeight="1">
      <c r="A220"/>
      <c r="B220"/>
      <c r="C220"/>
      <c r="D220" s="152"/>
      <c r="E220"/>
      <c r="F220"/>
      <c r="G220"/>
      <c r="H220"/>
      <c r="I220"/>
      <c r="J220"/>
      <c r="K220"/>
      <c r="L220"/>
      <c r="M220"/>
      <c r="N220"/>
      <c r="O220"/>
      <c r="P220" s="152"/>
      <c r="Q220"/>
      <c r="R220"/>
      <c r="S220"/>
      <c r="T220" s="152"/>
      <c r="U220"/>
      <c r="V220"/>
      <c r="W220"/>
      <c r="X220"/>
      <c r="Y220"/>
      <c r="AA220" s="236"/>
      <c r="AB220" s="236"/>
      <c r="AC220" s="236"/>
      <c r="AD220" s="236"/>
      <c r="AE220" s="236"/>
      <c r="AF220" s="236"/>
      <c r="AG220" s="236"/>
      <c r="AH220" s="236"/>
      <c r="AI220" s="236"/>
      <c r="AJ220" s="236"/>
      <c r="AK220" s="236"/>
      <c r="AL220" s="236"/>
      <c r="AM220" s="236"/>
      <c r="AN220" s="236"/>
      <c r="AO220" s="236"/>
      <c r="AP220" s="236"/>
      <c r="AQ220" s="236"/>
      <c r="AR220" s="236"/>
      <c r="AS220" s="236"/>
      <c r="AT220" s="236"/>
      <c r="AU220" s="236"/>
      <c r="AV220" s="236"/>
      <c r="AW220" s="236"/>
      <c r="AX220" s="236"/>
      <c r="AY220" s="236"/>
      <c r="AZ220" s="236"/>
      <c r="BA220" s="236"/>
      <c r="BB220" s="236"/>
    </row>
    <row r="221" spans="1:54" s="161" customFormat="1" ht="18" customHeight="1">
      <c r="A221"/>
      <c r="B221"/>
      <c r="C221"/>
      <c r="D221" s="152"/>
      <c r="E221"/>
      <c r="F221"/>
      <c r="G221"/>
      <c r="H221"/>
      <c r="I221"/>
      <c r="J221"/>
      <c r="K221"/>
      <c r="L221"/>
      <c r="M221"/>
      <c r="N221"/>
      <c r="O221"/>
      <c r="P221" s="152"/>
      <c r="Q221"/>
      <c r="R221"/>
      <c r="S221"/>
      <c r="T221" s="152"/>
      <c r="U221"/>
      <c r="V221"/>
      <c r="W221"/>
      <c r="X221"/>
      <c r="Y221"/>
      <c r="AA221" s="236"/>
      <c r="AB221" s="236"/>
      <c r="AC221" s="236"/>
      <c r="AD221" s="236"/>
      <c r="AE221" s="240"/>
      <c r="AF221" s="240"/>
      <c r="AG221" s="236"/>
      <c r="AH221" s="236"/>
      <c r="AI221" s="236"/>
      <c r="AJ221" s="236"/>
      <c r="AK221" s="236"/>
      <c r="AL221" s="236"/>
      <c r="AM221" s="236"/>
      <c r="AN221" s="236"/>
      <c r="AO221" s="236"/>
      <c r="AP221" s="236"/>
      <c r="AQ221" s="236"/>
      <c r="AR221" s="236"/>
      <c r="AS221" s="236"/>
      <c r="AT221" s="236"/>
      <c r="AU221" s="236"/>
      <c r="AV221" s="236"/>
      <c r="AW221" s="236"/>
      <c r="AX221" s="236"/>
      <c r="AY221" s="236"/>
      <c r="AZ221" s="236"/>
      <c r="BA221" s="236"/>
      <c r="BB221" s="236"/>
    </row>
    <row r="222" spans="1:54" s="161" customFormat="1" ht="18" customHeight="1">
      <c r="A222"/>
      <c r="B222"/>
      <c r="C222"/>
      <c r="D222" s="152"/>
      <c r="E222"/>
      <c r="F222"/>
      <c r="G222"/>
      <c r="H222"/>
      <c r="I222"/>
      <c r="J222"/>
      <c r="K222"/>
      <c r="L222"/>
      <c r="M222"/>
      <c r="N222"/>
      <c r="O222"/>
      <c r="P222" s="152"/>
      <c r="Q222"/>
      <c r="R222"/>
      <c r="S222"/>
      <c r="T222" s="152"/>
      <c r="U222"/>
      <c r="V222"/>
      <c r="W222"/>
      <c r="X222"/>
      <c r="Y222"/>
      <c r="AA222" s="236"/>
      <c r="AB222" s="236"/>
      <c r="AC222" s="236"/>
      <c r="AD222" s="236"/>
      <c r="AE222" s="240"/>
      <c r="AF222" s="240"/>
      <c r="AG222" s="236"/>
      <c r="AH222" s="236"/>
      <c r="AI222" s="236"/>
      <c r="AJ222" s="236"/>
      <c r="AK222" s="236"/>
      <c r="AL222" s="236"/>
      <c r="AM222" s="236"/>
      <c r="AN222" s="236"/>
      <c r="AO222" s="236"/>
      <c r="AP222" s="236"/>
      <c r="AQ222" s="236"/>
      <c r="AR222" s="236"/>
      <c r="AS222" s="236"/>
      <c r="AT222" s="236"/>
      <c r="AU222" s="236"/>
      <c r="AV222" s="236"/>
      <c r="AW222" s="236"/>
      <c r="AX222" s="236"/>
      <c r="AY222" s="236"/>
      <c r="AZ222" s="236"/>
      <c r="BA222" s="236"/>
      <c r="BB222" s="236"/>
    </row>
    <row r="223" spans="1:54" s="161" customFormat="1" ht="18" customHeight="1">
      <c r="A223"/>
      <c r="B223"/>
      <c r="C223"/>
      <c r="D223" s="152"/>
      <c r="E223"/>
      <c r="F223"/>
      <c r="G223"/>
      <c r="H223"/>
      <c r="I223"/>
      <c r="J223"/>
      <c r="K223"/>
      <c r="L223"/>
      <c r="M223"/>
      <c r="N223"/>
      <c r="O223"/>
      <c r="P223" s="152"/>
      <c r="Q223"/>
      <c r="R223"/>
      <c r="S223"/>
      <c r="T223" s="152"/>
      <c r="U223"/>
      <c r="V223"/>
      <c r="W223"/>
      <c r="X223"/>
      <c r="Y223"/>
      <c r="AA223" s="236"/>
      <c r="AB223" s="236"/>
      <c r="AC223" s="236"/>
      <c r="AD223" s="236"/>
      <c r="AE223" s="240"/>
      <c r="AF223" s="240"/>
      <c r="AG223" s="236"/>
      <c r="AH223" s="236"/>
      <c r="AI223" s="236"/>
      <c r="AJ223" s="236"/>
      <c r="AK223" s="236"/>
      <c r="AL223" s="236"/>
      <c r="AM223" s="236"/>
      <c r="AN223" s="236"/>
      <c r="AO223" s="236"/>
      <c r="AP223" s="236"/>
      <c r="AQ223" s="236"/>
      <c r="AR223" s="236"/>
      <c r="AS223" s="236"/>
      <c r="AT223" s="236"/>
      <c r="AU223" s="236"/>
      <c r="AV223" s="236"/>
      <c r="AW223" s="236"/>
      <c r="AX223" s="236"/>
      <c r="AY223" s="236"/>
      <c r="AZ223" s="236"/>
      <c r="BA223" s="236"/>
      <c r="BB223" s="236"/>
    </row>
    <row r="224" spans="1:54" s="161" customFormat="1" ht="18" customHeight="1">
      <c r="A224"/>
      <c r="B224"/>
      <c r="C224"/>
      <c r="D224" s="152"/>
      <c r="E224"/>
      <c r="F224"/>
      <c r="G224"/>
      <c r="H224"/>
      <c r="I224"/>
      <c r="J224"/>
      <c r="K224"/>
      <c r="L224"/>
      <c r="M224"/>
      <c r="N224"/>
      <c r="O224"/>
      <c r="P224" s="152"/>
      <c r="Q224"/>
      <c r="R224"/>
      <c r="S224"/>
      <c r="T224" s="152"/>
      <c r="U224"/>
      <c r="V224"/>
      <c r="W224"/>
      <c r="X224"/>
      <c r="Y224"/>
      <c r="AA224" s="236"/>
      <c r="AB224" s="236"/>
      <c r="AC224" s="236"/>
      <c r="AD224" s="236"/>
      <c r="AE224" s="240"/>
      <c r="AF224" s="240"/>
      <c r="AG224" s="236"/>
      <c r="AH224" s="236"/>
      <c r="AI224" s="236"/>
      <c r="AJ224" s="236"/>
      <c r="AK224" s="236"/>
      <c r="AL224" s="236"/>
      <c r="AM224" s="236"/>
      <c r="AN224" s="236"/>
      <c r="AO224" s="236"/>
      <c r="AP224" s="236"/>
      <c r="AQ224" s="236"/>
      <c r="AR224" s="236"/>
      <c r="AS224" s="236"/>
      <c r="AT224" s="236"/>
      <c r="AU224" s="236"/>
      <c r="AV224" s="236"/>
      <c r="AW224" s="236"/>
      <c r="AX224" s="236"/>
      <c r="AY224" s="236"/>
      <c r="AZ224" s="236"/>
      <c r="BA224" s="236"/>
      <c r="BB224" s="236"/>
    </row>
    <row r="225" spans="1:54" s="161" customFormat="1" ht="18" customHeight="1">
      <c r="A225"/>
      <c r="B225"/>
      <c r="C225"/>
      <c r="D225" s="152"/>
      <c r="E225"/>
      <c r="F225"/>
      <c r="G225"/>
      <c r="H225"/>
      <c r="I225"/>
      <c r="J225"/>
      <c r="K225"/>
      <c r="L225"/>
      <c r="M225"/>
      <c r="N225"/>
      <c r="O225"/>
      <c r="P225" s="152"/>
      <c r="Q225"/>
      <c r="R225"/>
      <c r="S225"/>
      <c r="T225" s="152"/>
      <c r="U225"/>
      <c r="V225"/>
      <c r="W225"/>
      <c r="X225"/>
      <c r="Y225"/>
      <c r="AA225" s="236"/>
      <c r="AB225" s="236"/>
      <c r="AC225" s="236"/>
      <c r="AD225" s="236"/>
      <c r="AE225" s="240"/>
      <c r="AF225" s="240"/>
      <c r="AG225" s="236"/>
      <c r="AH225" s="236"/>
      <c r="AI225" s="236"/>
      <c r="AJ225" s="236"/>
      <c r="AK225" s="236"/>
      <c r="AL225" s="236"/>
      <c r="AM225" s="236"/>
      <c r="AN225" s="236"/>
      <c r="AO225" s="236"/>
      <c r="AP225" s="236"/>
      <c r="AQ225" s="236"/>
      <c r="AR225" s="236"/>
      <c r="AS225" s="236"/>
      <c r="AT225" s="236"/>
      <c r="AU225" s="236"/>
      <c r="AV225" s="236"/>
      <c r="AW225" s="236"/>
      <c r="AX225" s="236"/>
      <c r="AY225" s="236"/>
      <c r="AZ225" s="236"/>
      <c r="BA225" s="236"/>
      <c r="BB225" s="236"/>
    </row>
    <row r="226" spans="1:54" s="161" customFormat="1" ht="18" customHeight="1">
      <c r="A226"/>
      <c r="B226"/>
      <c r="C226"/>
      <c r="D226" s="152"/>
      <c r="E226"/>
      <c r="F226"/>
      <c r="G226"/>
      <c r="H226"/>
      <c r="I226"/>
      <c r="J226"/>
      <c r="K226"/>
      <c r="L226"/>
      <c r="M226"/>
      <c r="N226"/>
      <c r="O226"/>
      <c r="P226" s="152"/>
      <c r="Q226"/>
      <c r="R226"/>
      <c r="S226"/>
      <c r="T226" s="152"/>
      <c r="U226"/>
      <c r="V226"/>
      <c r="W226"/>
      <c r="X226"/>
      <c r="Y226"/>
      <c r="AA226" s="236"/>
      <c r="AB226" s="236"/>
      <c r="AC226" s="236"/>
      <c r="AD226" s="236"/>
      <c r="AE226" s="240"/>
      <c r="AF226" s="240"/>
      <c r="AG226" s="236"/>
      <c r="AH226" s="236"/>
      <c r="AI226" s="236"/>
      <c r="AJ226" s="236"/>
      <c r="AK226" s="236"/>
      <c r="AL226" s="236"/>
      <c r="AM226" s="236"/>
      <c r="AN226" s="236"/>
      <c r="AO226" s="236"/>
      <c r="AP226" s="236"/>
      <c r="AQ226" s="236"/>
      <c r="AR226" s="236"/>
      <c r="AS226" s="236"/>
      <c r="AT226" s="236"/>
      <c r="AU226" s="236"/>
      <c r="AV226" s="236"/>
      <c r="AW226" s="236"/>
      <c r="AX226" s="236"/>
      <c r="AY226" s="236"/>
      <c r="AZ226" s="236"/>
      <c r="BA226" s="236"/>
      <c r="BB226" s="236"/>
    </row>
    <row r="227" spans="1:54" s="161" customFormat="1" ht="18" customHeight="1">
      <c r="A227"/>
      <c r="B227"/>
      <c r="C227"/>
      <c r="D227" s="152"/>
      <c r="E227"/>
      <c r="F227"/>
      <c r="G227"/>
      <c r="H227"/>
      <c r="I227"/>
      <c r="J227"/>
      <c r="K227"/>
      <c r="L227"/>
      <c r="M227"/>
      <c r="N227"/>
      <c r="O227"/>
      <c r="P227" s="152"/>
      <c r="Q227"/>
      <c r="R227"/>
      <c r="S227"/>
      <c r="T227" s="152"/>
      <c r="U227"/>
      <c r="V227"/>
      <c r="W227"/>
      <c r="X227"/>
      <c r="Y227"/>
      <c r="AA227" s="236"/>
      <c r="AB227" s="236"/>
      <c r="AC227" s="236"/>
      <c r="AD227" s="236"/>
      <c r="AE227" s="240"/>
      <c r="AF227" s="240"/>
      <c r="AG227" s="236"/>
      <c r="AH227" s="236"/>
      <c r="AI227" s="236"/>
      <c r="AJ227" s="236"/>
      <c r="AK227" s="236"/>
      <c r="AL227" s="236"/>
      <c r="AM227" s="236"/>
      <c r="AN227" s="236"/>
      <c r="AO227" s="236"/>
      <c r="AP227" s="236"/>
      <c r="AQ227" s="236"/>
      <c r="AR227" s="236"/>
      <c r="AS227" s="236"/>
      <c r="AT227" s="236"/>
      <c r="AU227" s="236"/>
      <c r="AV227" s="236"/>
      <c r="AW227" s="236"/>
      <c r="AX227" s="236"/>
      <c r="AY227" s="236"/>
      <c r="AZ227" s="236"/>
      <c r="BA227" s="236"/>
      <c r="BB227" s="236"/>
    </row>
    <row r="228" spans="1:54" s="161" customFormat="1" ht="18" customHeight="1">
      <c r="A228"/>
      <c r="B228"/>
      <c r="C228"/>
      <c r="D228" s="152"/>
      <c r="E228"/>
      <c r="F228"/>
      <c r="G228"/>
      <c r="H228"/>
      <c r="I228"/>
      <c r="J228"/>
      <c r="K228"/>
      <c r="L228"/>
      <c r="M228"/>
      <c r="N228"/>
      <c r="O228"/>
      <c r="P228" s="152"/>
      <c r="Q228"/>
      <c r="R228"/>
      <c r="S228"/>
      <c r="T228" s="152"/>
      <c r="U228"/>
      <c r="V228"/>
      <c r="W228"/>
      <c r="X228"/>
      <c r="Y228"/>
      <c r="AA228" s="236"/>
      <c r="AB228" s="236"/>
      <c r="AC228" s="236"/>
      <c r="AD228" s="236"/>
      <c r="AE228" s="240"/>
      <c r="AF228" s="240"/>
      <c r="AG228" s="236"/>
      <c r="AH228" s="236"/>
      <c r="AI228" s="236"/>
      <c r="AJ228" s="236"/>
      <c r="AK228" s="236"/>
      <c r="AL228" s="236"/>
      <c r="AM228" s="236"/>
      <c r="AN228" s="236"/>
      <c r="AO228" s="236"/>
      <c r="AP228" s="236"/>
      <c r="AQ228" s="236"/>
      <c r="AR228" s="236"/>
      <c r="AS228" s="236"/>
      <c r="AT228" s="236"/>
      <c r="AU228" s="236"/>
      <c r="AV228" s="236"/>
      <c r="AW228" s="236"/>
      <c r="AX228" s="236"/>
      <c r="AY228" s="236"/>
      <c r="AZ228" s="236"/>
      <c r="BA228" s="236"/>
      <c r="BB228" s="236"/>
    </row>
    <row r="229" spans="1:54" s="161" customFormat="1" ht="18" customHeight="1">
      <c r="A229"/>
      <c r="B229"/>
      <c r="C229"/>
      <c r="D229" s="152"/>
      <c r="E229"/>
      <c r="F229"/>
      <c r="G229"/>
      <c r="H229"/>
      <c r="I229"/>
      <c r="J229"/>
      <c r="K229"/>
      <c r="L229"/>
      <c r="M229"/>
      <c r="N229"/>
      <c r="O229"/>
      <c r="P229" s="152"/>
      <c r="Q229"/>
      <c r="R229"/>
      <c r="S229"/>
      <c r="T229" s="152"/>
      <c r="U229"/>
      <c r="V229"/>
      <c r="W229"/>
      <c r="X229"/>
      <c r="Y229"/>
      <c r="AA229" s="236"/>
      <c r="AB229" s="236"/>
      <c r="AC229" s="236"/>
      <c r="AD229" s="236"/>
      <c r="AE229" s="240"/>
      <c r="AF229" s="240"/>
      <c r="AG229" s="236"/>
      <c r="AH229" s="236"/>
      <c r="AI229" s="236"/>
      <c r="AJ229" s="236"/>
      <c r="AK229" s="236"/>
      <c r="AL229" s="236"/>
      <c r="AM229" s="236"/>
      <c r="AN229" s="236"/>
      <c r="AO229" s="236"/>
      <c r="AP229" s="236"/>
      <c r="AQ229" s="236"/>
      <c r="AR229" s="236"/>
      <c r="AS229" s="236"/>
      <c r="AT229" s="236"/>
      <c r="AU229" s="236"/>
      <c r="AV229" s="236"/>
      <c r="AW229" s="236"/>
      <c r="AX229" s="236"/>
      <c r="AY229" s="236"/>
      <c r="AZ229" s="236"/>
      <c r="BA229" s="236"/>
      <c r="BB229" s="236"/>
    </row>
    <row r="230" spans="1:54" s="161" customFormat="1" ht="18" customHeight="1">
      <c r="A230"/>
      <c r="B230"/>
      <c r="C230"/>
      <c r="D230" s="152"/>
      <c r="E230"/>
      <c r="F230"/>
      <c r="G230"/>
      <c r="H230"/>
      <c r="I230"/>
      <c r="J230"/>
      <c r="K230"/>
      <c r="L230"/>
      <c r="M230"/>
      <c r="N230"/>
      <c r="O230"/>
      <c r="P230" s="152"/>
      <c r="Q230"/>
      <c r="R230"/>
      <c r="S230"/>
      <c r="T230" s="152"/>
      <c r="U230"/>
      <c r="V230"/>
      <c r="W230"/>
      <c r="X230"/>
      <c r="Y230"/>
      <c r="AA230" s="236"/>
      <c r="AB230" s="236"/>
      <c r="AC230" s="236"/>
      <c r="AD230" s="236"/>
      <c r="AE230" s="240"/>
      <c r="AF230" s="240"/>
      <c r="AG230" s="236"/>
      <c r="AH230" s="236"/>
      <c r="AI230" s="236"/>
      <c r="AJ230" s="236"/>
      <c r="AK230" s="236"/>
      <c r="AL230" s="236"/>
      <c r="AM230" s="236"/>
      <c r="AN230" s="236"/>
      <c r="AO230" s="236"/>
      <c r="AP230" s="236"/>
      <c r="AQ230" s="236"/>
      <c r="AR230" s="236"/>
      <c r="AS230" s="236"/>
      <c r="AT230" s="236"/>
      <c r="AU230" s="236"/>
      <c r="AV230" s="236"/>
      <c r="AW230" s="236"/>
      <c r="AX230" s="236"/>
      <c r="AY230" s="236"/>
      <c r="AZ230" s="236"/>
      <c r="BA230" s="236"/>
      <c r="BB230" s="236"/>
    </row>
    <row r="231" spans="1:54" s="161" customFormat="1" ht="18" customHeight="1">
      <c r="A231"/>
      <c r="B231"/>
      <c r="C231"/>
      <c r="D231" s="152"/>
      <c r="E231"/>
      <c r="F231"/>
      <c r="G231"/>
      <c r="H231"/>
      <c r="I231"/>
      <c r="J231"/>
      <c r="K231"/>
      <c r="L231"/>
      <c r="M231"/>
      <c r="N231"/>
      <c r="O231"/>
      <c r="P231" s="152"/>
      <c r="Q231"/>
      <c r="R231"/>
      <c r="S231"/>
      <c r="T231" s="152"/>
      <c r="U231"/>
      <c r="V231"/>
      <c r="W231"/>
      <c r="X231"/>
      <c r="Y231"/>
      <c r="AA231" s="236"/>
      <c r="AB231" s="236"/>
      <c r="AC231" s="236"/>
      <c r="AD231" s="236"/>
      <c r="AE231" s="240"/>
      <c r="AF231" s="240"/>
      <c r="AG231" s="236"/>
      <c r="AH231" s="236"/>
      <c r="AI231" s="236"/>
      <c r="AJ231" s="236"/>
      <c r="AK231" s="236"/>
      <c r="AL231" s="236"/>
      <c r="AM231" s="236"/>
      <c r="AN231" s="236"/>
      <c r="AO231" s="236"/>
      <c r="AP231" s="236"/>
      <c r="AQ231" s="236"/>
      <c r="AR231" s="236"/>
      <c r="AS231" s="236"/>
      <c r="AT231" s="236"/>
      <c r="AU231" s="236"/>
      <c r="AV231" s="236"/>
      <c r="AW231" s="236"/>
      <c r="AX231" s="236"/>
      <c r="AY231" s="236"/>
      <c r="AZ231" s="236"/>
      <c r="BA231" s="236"/>
      <c r="BB231" s="236"/>
    </row>
    <row r="232" spans="1:54" s="161" customFormat="1" ht="18" customHeight="1">
      <c r="A232"/>
      <c r="B232"/>
      <c r="C232"/>
      <c r="D232" s="152"/>
      <c r="E232"/>
      <c r="F232"/>
      <c r="G232"/>
      <c r="H232"/>
      <c r="I232"/>
      <c r="J232"/>
      <c r="K232"/>
      <c r="L232"/>
      <c r="M232"/>
      <c r="N232"/>
      <c r="O232"/>
      <c r="P232" s="152"/>
      <c r="Q232"/>
      <c r="R232"/>
      <c r="S232"/>
      <c r="T232" s="152"/>
      <c r="U232"/>
      <c r="V232"/>
      <c r="W232"/>
      <c r="X232"/>
      <c r="Y232"/>
      <c r="AA232" s="236"/>
      <c r="AB232" s="236"/>
      <c r="AC232" s="236"/>
      <c r="AD232" s="236"/>
      <c r="AE232" s="240"/>
      <c r="AF232" s="240"/>
      <c r="AG232" s="236"/>
      <c r="AH232" s="236"/>
      <c r="AI232" s="236"/>
      <c r="AJ232" s="236"/>
      <c r="AK232" s="236"/>
      <c r="AL232" s="236"/>
      <c r="AM232" s="236"/>
      <c r="AN232" s="236"/>
      <c r="AO232" s="236"/>
      <c r="AP232" s="236"/>
      <c r="AQ232" s="236"/>
      <c r="AR232" s="236"/>
      <c r="AS232" s="236"/>
      <c r="AT232" s="236"/>
      <c r="AU232" s="236"/>
      <c r="AV232" s="236"/>
      <c r="AW232" s="236"/>
      <c r="AX232" s="236"/>
      <c r="AY232" s="236"/>
      <c r="AZ232" s="236"/>
      <c r="BA232" s="236"/>
      <c r="BB232" s="236"/>
    </row>
    <row r="233" spans="1:54" s="161" customFormat="1" ht="18" customHeight="1">
      <c r="A233"/>
      <c r="B233"/>
      <c r="C233"/>
      <c r="D233" s="152"/>
      <c r="E233"/>
      <c r="F233"/>
      <c r="G233"/>
      <c r="H233"/>
      <c r="I233"/>
      <c r="J233"/>
      <c r="K233"/>
      <c r="L233"/>
      <c r="M233"/>
      <c r="N233"/>
      <c r="O233"/>
      <c r="P233" s="152"/>
      <c r="Q233"/>
      <c r="R233"/>
      <c r="S233"/>
      <c r="T233" s="152"/>
      <c r="U233"/>
      <c r="V233"/>
      <c r="W233"/>
      <c r="X233"/>
      <c r="Y233"/>
      <c r="AA233" s="236"/>
      <c r="AB233" s="236"/>
      <c r="AC233" s="236"/>
      <c r="AD233" s="236"/>
      <c r="AE233" s="240"/>
      <c r="AF233" s="240"/>
      <c r="AG233" s="236"/>
      <c r="AH233" s="236"/>
      <c r="AI233" s="236"/>
      <c r="AJ233" s="236"/>
      <c r="AK233" s="236"/>
      <c r="AL233" s="236"/>
      <c r="AM233" s="236"/>
      <c r="AN233" s="236"/>
      <c r="AO233" s="236"/>
      <c r="AP233" s="236"/>
      <c r="AQ233" s="236"/>
      <c r="AR233" s="236"/>
      <c r="AS233" s="236"/>
      <c r="AT233" s="236"/>
      <c r="AU233" s="236"/>
      <c r="AV233" s="236"/>
      <c r="AW233" s="236"/>
      <c r="AX233" s="236"/>
      <c r="AY233" s="236"/>
      <c r="AZ233" s="236"/>
      <c r="BA233" s="236"/>
      <c r="BB233" s="236"/>
    </row>
    <row r="234" spans="1:54" s="161" customFormat="1" ht="18" customHeight="1">
      <c r="A234"/>
      <c r="B234"/>
      <c r="C234"/>
      <c r="D234" s="152"/>
      <c r="E234"/>
      <c r="F234"/>
      <c r="G234"/>
      <c r="H234"/>
      <c r="I234"/>
      <c r="J234"/>
      <c r="K234"/>
      <c r="L234"/>
      <c r="M234"/>
      <c r="N234"/>
      <c r="O234"/>
      <c r="P234" s="152"/>
      <c r="Q234"/>
      <c r="R234"/>
      <c r="S234"/>
      <c r="T234" s="152"/>
      <c r="U234"/>
      <c r="V234"/>
      <c r="W234"/>
      <c r="X234"/>
      <c r="Y234"/>
      <c r="AA234" s="236"/>
      <c r="AB234" s="236"/>
      <c r="AC234" s="236"/>
      <c r="AD234" s="236"/>
      <c r="AE234" s="240"/>
      <c r="AF234" s="240"/>
      <c r="AG234" s="236"/>
      <c r="AH234" s="236"/>
      <c r="AI234" s="236"/>
      <c r="AJ234" s="236"/>
      <c r="AK234" s="236"/>
      <c r="AL234" s="236"/>
      <c r="AM234" s="236"/>
      <c r="AN234" s="236"/>
      <c r="AO234" s="236"/>
      <c r="AP234" s="236"/>
      <c r="AQ234" s="236"/>
      <c r="AR234" s="236"/>
      <c r="AS234" s="236"/>
      <c r="AT234" s="236"/>
      <c r="AU234" s="236"/>
      <c r="AV234" s="236"/>
      <c r="AW234" s="236"/>
      <c r="AX234" s="236"/>
      <c r="AY234" s="236"/>
      <c r="AZ234" s="236"/>
      <c r="BA234" s="236"/>
      <c r="BB234" s="236"/>
    </row>
    <row r="235" spans="1:54" s="161" customFormat="1" ht="18" customHeight="1">
      <c r="A235"/>
      <c r="B235"/>
      <c r="C235"/>
      <c r="D235" s="152"/>
      <c r="E235"/>
      <c r="F235"/>
      <c r="G235"/>
      <c r="H235"/>
      <c r="I235"/>
      <c r="J235"/>
      <c r="K235"/>
      <c r="L235"/>
      <c r="M235"/>
      <c r="N235"/>
      <c r="O235"/>
      <c r="P235" s="152"/>
      <c r="Q235"/>
      <c r="R235"/>
      <c r="S235"/>
      <c r="T235" s="152"/>
      <c r="U235"/>
      <c r="V235"/>
      <c r="W235"/>
      <c r="X235"/>
      <c r="Y235"/>
      <c r="AA235" s="236"/>
      <c r="AB235" s="236"/>
      <c r="AC235" s="236"/>
      <c r="AD235" s="236"/>
      <c r="AE235" s="240"/>
      <c r="AF235" s="240"/>
      <c r="AG235" s="236"/>
      <c r="AH235" s="236"/>
      <c r="AI235" s="236"/>
      <c r="AJ235" s="236"/>
      <c r="AK235" s="236"/>
      <c r="AL235" s="236"/>
      <c r="AM235" s="236"/>
      <c r="AN235" s="236"/>
      <c r="AO235" s="236"/>
      <c r="AP235" s="236"/>
      <c r="AQ235" s="236"/>
      <c r="AR235" s="236"/>
      <c r="AS235" s="236"/>
      <c r="AT235" s="236"/>
      <c r="AU235" s="236"/>
      <c r="AV235" s="236"/>
      <c r="AW235" s="236"/>
      <c r="AX235" s="236"/>
      <c r="AY235" s="236"/>
      <c r="AZ235" s="236"/>
      <c r="BA235" s="236"/>
      <c r="BB235" s="236"/>
    </row>
    <row r="236" spans="1:54" s="161" customFormat="1" ht="18" customHeight="1">
      <c r="A236"/>
      <c r="B236"/>
      <c r="C236"/>
      <c r="D236" s="152"/>
      <c r="E236"/>
      <c r="F236"/>
      <c r="G236"/>
      <c r="H236"/>
      <c r="I236"/>
      <c r="J236"/>
      <c r="K236"/>
      <c r="L236"/>
      <c r="M236"/>
      <c r="N236"/>
      <c r="O236"/>
      <c r="P236" s="152"/>
      <c r="Q236"/>
      <c r="R236"/>
      <c r="S236"/>
      <c r="T236" s="152"/>
      <c r="U236"/>
      <c r="V236"/>
      <c r="W236"/>
      <c r="X236"/>
      <c r="Y236"/>
      <c r="AA236" s="236"/>
      <c r="AB236" s="236"/>
      <c r="AC236" s="236"/>
      <c r="AD236" s="236"/>
      <c r="AE236" s="240"/>
      <c r="AF236" s="240"/>
      <c r="AG236" s="236"/>
      <c r="AH236" s="236"/>
      <c r="AI236" s="236"/>
      <c r="AJ236" s="236"/>
      <c r="AK236" s="236"/>
      <c r="AL236" s="236"/>
      <c r="AM236" s="236"/>
      <c r="AN236" s="236"/>
      <c r="AO236" s="236"/>
      <c r="AP236" s="236"/>
      <c r="AQ236" s="236"/>
      <c r="AR236" s="236"/>
      <c r="AS236" s="236"/>
      <c r="AT236" s="236"/>
      <c r="AU236" s="236"/>
      <c r="AV236" s="236"/>
      <c r="AW236" s="236"/>
      <c r="AX236" s="236"/>
      <c r="AY236" s="236"/>
      <c r="AZ236" s="236"/>
      <c r="BA236" s="236"/>
      <c r="BB236" s="236"/>
    </row>
    <row r="237" spans="1:54" s="161" customFormat="1" ht="18" customHeight="1">
      <c r="A237"/>
      <c r="B237"/>
      <c r="C237"/>
      <c r="D237" s="152"/>
      <c r="E237"/>
      <c r="F237"/>
      <c r="G237"/>
      <c r="H237"/>
      <c r="I237"/>
      <c r="J237"/>
      <c r="K237"/>
      <c r="L237"/>
      <c r="M237"/>
      <c r="N237"/>
      <c r="O237"/>
      <c r="P237" s="152"/>
      <c r="Q237"/>
      <c r="R237"/>
      <c r="S237"/>
      <c r="T237" s="152"/>
      <c r="U237"/>
      <c r="V237"/>
      <c r="W237"/>
      <c r="X237"/>
      <c r="Y237"/>
      <c r="AA237" s="236"/>
      <c r="AB237" s="236"/>
      <c r="AC237" s="236"/>
      <c r="AD237" s="236"/>
      <c r="AE237" s="240"/>
      <c r="AF237" s="240"/>
      <c r="AG237" s="236"/>
      <c r="AH237" s="236"/>
      <c r="AI237" s="236"/>
      <c r="AJ237" s="236"/>
      <c r="AK237" s="236"/>
      <c r="AL237" s="236"/>
      <c r="AM237" s="236"/>
      <c r="AN237" s="236"/>
      <c r="AO237" s="236"/>
      <c r="AP237" s="236"/>
      <c r="AQ237" s="236"/>
      <c r="AR237" s="236"/>
      <c r="AS237" s="236"/>
      <c r="AT237" s="236"/>
      <c r="AU237" s="236"/>
      <c r="AV237" s="236"/>
      <c r="AW237" s="236"/>
      <c r="AX237" s="236"/>
      <c r="AY237" s="236"/>
      <c r="AZ237" s="236"/>
      <c r="BA237" s="236"/>
      <c r="BB237" s="236"/>
    </row>
    <row r="238" spans="1:54" s="161" customFormat="1" ht="18" customHeight="1">
      <c r="A238"/>
      <c r="B238"/>
      <c r="C238"/>
      <c r="D238" s="152"/>
      <c r="E238"/>
      <c r="F238"/>
      <c r="G238"/>
      <c r="H238"/>
      <c r="I238"/>
      <c r="J238"/>
      <c r="K238"/>
      <c r="L238"/>
      <c r="M238"/>
      <c r="N238"/>
      <c r="O238"/>
      <c r="P238" s="152"/>
      <c r="Q238"/>
      <c r="R238"/>
      <c r="S238"/>
      <c r="T238" s="152"/>
      <c r="U238"/>
      <c r="V238"/>
      <c r="W238"/>
      <c r="X238"/>
      <c r="Y238"/>
      <c r="AA238" s="236"/>
      <c r="AB238" s="236"/>
      <c r="AC238" s="236"/>
      <c r="AD238" s="236"/>
      <c r="AE238" s="240"/>
      <c r="AF238" s="240"/>
      <c r="AG238" s="236"/>
      <c r="AH238" s="236"/>
      <c r="AI238" s="236"/>
      <c r="AJ238" s="236"/>
      <c r="AK238" s="236"/>
      <c r="AL238" s="236"/>
      <c r="AM238" s="236"/>
      <c r="AN238" s="236"/>
      <c r="AO238" s="236"/>
      <c r="AP238" s="236"/>
      <c r="AQ238" s="236"/>
      <c r="AR238" s="236"/>
      <c r="AS238" s="236"/>
      <c r="AT238" s="236"/>
      <c r="AU238" s="236"/>
      <c r="AV238" s="236"/>
      <c r="AW238" s="236"/>
      <c r="AX238" s="236"/>
      <c r="AY238" s="236"/>
      <c r="AZ238" s="236"/>
      <c r="BA238" s="236"/>
      <c r="BB238" s="236"/>
    </row>
    <row r="239" spans="1:54" s="161" customFormat="1" ht="18" customHeight="1">
      <c r="A239"/>
      <c r="B239"/>
      <c r="C239"/>
      <c r="D239" s="152"/>
      <c r="E239"/>
      <c r="F239"/>
      <c r="G239"/>
      <c r="H239"/>
      <c r="I239"/>
      <c r="J239"/>
      <c r="K239"/>
      <c r="L239"/>
      <c r="M239"/>
      <c r="N239"/>
      <c r="O239"/>
      <c r="P239" s="152"/>
      <c r="Q239"/>
      <c r="R239"/>
      <c r="S239"/>
      <c r="T239" s="152"/>
      <c r="U239"/>
      <c r="V239"/>
      <c r="W239"/>
      <c r="X239"/>
      <c r="Y239"/>
      <c r="AA239" s="236"/>
      <c r="AB239" s="236"/>
      <c r="AC239" s="236"/>
      <c r="AD239" s="236"/>
      <c r="AE239" s="240"/>
      <c r="AF239" s="240"/>
      <c r="AG239" s="236"/>
      <c r="AH239" s="236"/>
      <c r="AI239" s="236"/>
      <c r="AJ239" s="236"/>
      <c r="AK239" s="236"/>
      <c r="AL239" s="236"/>
      <c r="AM239" s="236"/>
      <c r="AN239" s="236"/>
      <c r="AO239" s="236"/>
      <c r="AP239" s="236"/>
      <c r="AQ239" s="236"/>
      <c r="AR239" s="236"/>
      <c r="AS239" s="236"/>
      <c r="AT239" s="236"/>
      <c r="AU239" s="236"/>
      <c r="AV239" s="236"/>
      <c r="AW239" s="236"/>
      <c r="AX239" s="236"/>
      <c r="AY239" s="236"/>
      <c r="AZ239" s="236"/>
      <c r="BA239" s="236"/>
      <c r="BB239" s="236"/>
    </row>
    <row r="240" spans="1:54" s="161" customFormat="1" ht="18" customHeight="1">
      <c r="A240"/>
      <c r="B240"/>
      <c r="C240"/>
      <c r="D240" s="152"/>
      <c r="E240"/>
      <c r="F240"/>
      <c r="G240"/>
      <c r="H240"/>
      <c r="I240"/>
      <c r="J240"/>
      <c r="K240"/>
      <c r="L240"/>
      <c r="M240"/>
      <c r="N240"/>
      <c r="O240"/>
      <c r="P240" s="152"/>
      <c r="Q240"/>
      <c r="R240"/>
      <c r="S240"/>
      <c r="T240" s="152"/>
      <c r="U240"/>
      <c r="V240"/>
      <c r="W240"/>
      <c r="X240"/>
      <c r="Y240"/>
      <c r="AA240" s="236"/>
      <c r="AB240" s="236"/>
      <c r="AC240" s="236"/>
      <c r="AD240" s="236"/>
      <c r="AE240" s="240"/>
      <c r="AF240" s="240"/>
      <c r="AG240" s="236"/>
      <c r="AH240" s="236"/>
      <c r="AI240" s="236"/>
      <c r="AJ240" s="236"/>
      <c r="AK240" s="236"/>
      <c r="AL240" s="236"/>
      <c r="AM240" s="236"/>
      <c r="AN240" s="236"/>
      <c r="AO240" s="236"/>
      <c r="AP240" s="236"/>
      <c r="AQ240" s="236"/>
      <c r="AR240" s="236"/>
      <c r="AS240" s="236"/>
      <c r="AT240" s="236"/>
      <c r="AU240" s="236"/>
      <c r="AV240" s="236"/>
      <c r="AW240" s="236"/>
      <c r="AX240" s="236"/>
      <c r="AY240" s="236"/>
      <c r="AZ240" s="236"/>
      <c r="BA240" s="236"/>
      <c r="BB240" s="236"/>
    </row>
    <row r="241" spans="1:54" s="161" customFormat="1" ht="18" customHeight="1">
      <c r="A241"/>
      <c r="B241"/>
      <c r="C241"/>
      <c r="D241" s="152"/>
      <c r="E241"/>
      <c r="F241"/>
      <c r="G241"/>
      <c r="H241"/>
      <c r="I241"/>
      <c r="J241"/>
      <c r="K241"/>
      <c r="L241"/>
      <c r="M241"/>
      <c r="N241"/>
      <c r="O241"/>
      <c r="P241" s="152"/>
      <c r="Q241"/>
      <c r="R241"/>
      <c r="S241"/>
      <c r="T241" s="152"/>
      <c r="U241"/>
      <c r="V241"/>
      <c r="W241"/>
      <c r="X241"/>
      <c r="Y241"/>
      <c r="AA241" s="236"/>
      <c r="AB241" s="236"/>
      <c r="AC241" s="236"/>
      <c r="AD241" s="236"/>
      <c r="AE241" s="236"/>
      <c r="AF241" s="236"/>
      <c r="AG241" s="236"/>
      <c r="AH241" s="236"/>
      <c r="AI241" s="236"/>
      <c r="AJ241" s="236"/>
      <c r="AK241" s="236"/>
      <c r="AL241" s="236"/>
      <c r="AM241" s="236"/>
      <c r="AN241" s="236"/>
      <c r="AO241" s="236"/>
      <c r="AP241" s="236"/>
      <c r="AQ241" s="236"/>
      <c r="AR241" s="236"/>
      <c r="AS241" s="236"/>
      <c r="AT241" s="236"/>
      <c r="AU241" s="236"/>
      <c r="AV241" s="236"/>
      <c r="AW241" s="236"/>
      <c r="AX241" s="236"/>
      <c r="AY241" s="236"/>
      <c r="AZ241" s="236"/>
      <c r="BA241" s="236"/>
      <c r="BB241" s="236"/>
    </row>
    <row r="242" spans="1:54" s="161" customFormat="1" ht="18" customHeight="1">
      <c r="A242"/>
      <c r="B242"/>
      <c r="C242"/>
      <c r="D242" s="152"/>
      <c r="E242"/>
      <c r="F242"/>
      <c r="G242"/>
      <c r="H242"/>
      <c r="I242"/>
      <c r="J242"/>
      <c r="K242"/>
      <c r="L242"/>
      <c r="M242"/>
      <c r="N242"/>
      <c r="O242"/>
      <c r="P242" s="152"/>
      <c r="Q242"/>
      <c r="R242"/>
      <c r="S242"/>
      <c r="T242" s="152"/>
      <c r="U242"/>
      <c r="V242"/>
      <c r="W242"/>
      <c r="X242"/>
      <c r="Y242"/>
      <c r="AA242" s="236"/>
      <c r="AB242" s="236"/>
      <c r="AC242" s="236"/>
      <c r="AD242" s="236"/>
      <c r="AE242" s="236"/>
      <c r="AF242" s="236"/>
      <c r="AG242" s="236"/>
      <c r="AH242" s="236"/>
      <c r="AI242" s="236"/>
      <c r="AJ242" s="236"/>
      <c r="AK242" s="236"/>
      <c r="AL242" s="236"/>
      <c r="AM242" s="236"/>
      <c r="AN242" s="236"/>
      <c r="AO242" s="236"/>
      <c r="AP242" s="236"/>
      <c r="AQ242" s="236"/>
      <c r="AR242" s="236"/>
      <c r="AS242" s="236"/>
      <c r="AT242" s="236"/>
      <c r="AU242" s="236"/>
      <c r="AV242" s="236"/>
      <c r="AW242" s="236"/>
      <c r="AX242" s="236"/>
      <c r="AY242" s="236"/>
      <c r="AZ242" s="236"/>
      <c r="BA242" s="236"/>
      <c r="BB242" s="236"/>
    </row>
    <row r="243" spans="1:54" s="161" customFormat="1" ht="18" customHeight="1">
      <c r="A243"/>
      <c r="B243"/>
      <c r="C243"/>
      <c r="D243" s="152"/>
      <c r="E243"/>
      <c r="F243"/>
      <c r="G243"/>
      <c r="H243"/>
      <c r="I243"/>
      <c r="J243"/>
      <c r="K243"/>
      <c r="L243"/>
      <c r="M243"/>
      <c r="N243"/>
      <c r="O243"/>
      <c r="P243" s="152"/>
      <c r="Q243"/>
      <c r="R243"/>
      <c r="S243"/>
      <c r="T243" s="152"/>
      <c r="U243"/>
      <c r="V243"/>
      <c r="W243"/>
      <c r="X243"/>
      <c r="Y243"/>
      <c r="AA243" s="236"/>
      <c r="AB243" s="236"/>
      <c r="AC243" s="236"/>
      <c r="AD243" s="236"/>
      <c r="AE243" s="236"/>
      <c r="AF243" s="236"/>
      <c r="AG243" s="236"/>
      <c r="AH243" s="236"/>
      <c r="AI243" s="236"/>
      <c r="AJ243" s="236"/>
      <c r="AK243" s="236"/>
      <c r="AL243" s="236"/>
      <c r="AM243" s="236"/>
      <c r="AN243" s="236"/>
      <c r="AO243" s="236"/>
      <c r="AP243" s="236"/>
      <c r="AQ243" s="236"/>
      <c r="AR243" s="236"/>
      <c r="AS243" s="236"/>
      <c r="AT243" s="236"/>
      <c r="AU243" s="236"/>
      <c r="AV243" s="236"/>
      <c r="AW243" s="236"/>
      <c r="AX243" s="236"/>
      <c r="AY243" s="236"/>
      <c r="AZ243" s="236"/>
      <c r="BA243" s="236"/>
      <c r="BB243" s="236"/>
    </row>
    <row r="244" spans="1:54" s="161" customFormat="1" ht="18" customHeight="1">
      <c r="A244"/>
      <c r="B244"/>
      <c r="C244"/>
      <c r="D244" s="152"/>
      <c r="E244"/>
      <c r="F244"/>
      <c r="G244"/>
      <c r="H244"/>
      <c r="I244"/>
      <c r="J244"/>
      <c r="K244"/>
      <c r="L244"/>
      <c r="M244"/>
      <c r="N244"/>
      <c r="O244"/>
      <c r="P244" s="152"/>
      <c r="Q244"/>
      <c r="R244"/>
      <c r="S244"/>
      <c r="T244" s="152"/>
      <c r="U244"/>
      <c r="V244"/>
      <c r="W244"/>
      <c r="X244"/>
      <c r="Y244"/>
      <c r="AA244" s="236"/>
      <c r="AB244" s="236"/>
      <c r="AC244" s="236"/>
      <c r="AD244" s="236"/>
      <c r="AE244" s="236"/>
      <c r="AF244" s="236"/>
      <c r="AG244" s="236"/>
      <c r="AH244" s="236"/>
      <c r="AI244" s="236"/>
      <c r="AJ244" s="236"/>
      <c r="AK244" s="236"/>
      <c r="AL244" s="236"/>
      <c r="AM244" s="236"/>
      <c r="AN244" s="236"/>
      <c r="AO244" s="236"/>
      <c r="AP244" s="236"/>
      <c r="AQ244" s="236"/>
      <c r="AR244" s="236"/>
      <c r="AS244" s="236"/>
      <c r="AT244" s="236"/>
      <c r="AU244" s="236"/>
      <c r="AV244" s="236"/>
      <c r="AW244" s="236"/>
      <c r="AX244" s="236"/>
      <c r="AY244" s="236"/>
      <c r="AZ244" s="236"/>
      <c r="BA244" s="236"/>
      <c r="BB244" s="236"/>
    </row>
    <row r="245" spans="1:54" s="161" customFormat="1" ht="18" customHeight="1">
      <c r="A245"/>
      <c r="B245"/>
      <c r="C245"/>
      <c r="D245" s="152"/>
      <c r="E245"/>
      <c r="F245"/>
      <c r="G245"/>
      <c r="H245"/>
      <c r="I245"/>
      <c r="J245"/>
      <c r="K245"/>
      <c r="L245"/>
      <c r="M245"/>
      <c r="N245"/>
      <c r="O245"/>
      <c r="P245" s="152"/>
      <c r="Q245"/>
      <c r="R245"/>
      <c r="S245"/>
      <c r="T245" s="152"/>
      <c r="U245"/>
      <c r="V245"/>
      <c r="W245"/>
      <c r="X245"/>
      <c r="Y245"/>
      <c r="AA245" s="236"/>
      <c r="AB245" s="236"/>
      <c r="AC245" s="236"/>
      <c r="AD245" s="236"/>
      <c r="AE245" s="236"/>
      <c r="AF245" s="236"/>
      <c r="AG245" s="236"/>
      <c r="AH245" s="236"/>
      <c r="AI245" s="236"/>
      <c r="AJ245" s="236"/>
      <c r="AK245" s="236"/>
      <c r="AL245" s="236"/>
      <c r="AM245" s="236"/>
      <c r="AN245" s="236"/>
      <c r="AO245" s="236"/>
      <c r="AP245" s="236"/>
      <c r="AQ245" s="236"/>
      <c r="AR245" s="236"/>
      <c r="AS245" s="236"/>
      <c r="AT245" s="236"/>
      <c r="AU245" s="236"/>
      <c r="AV245" s="236"/>
      <c r="AW245" s="236"/>
      <c r="AX245" s="236"/>
      <c r="AY245" s="236"/>
      <c r="AZ245" s="236"/>
      <c r="BA245" s="236"/>
      <c r="BB245" s="236"/>
    </row>
    <row r="246" spans="1:54" s="161" customFormat="1" ht="18" customHeight="1">
      <c r="A246"/>
      <c r="B246"/>
      <c r="C246"/>
      <c r="D246" s="152"/>
      <c r="E246"/>
      <c r="F246"/>
      <c r="G246"/>
      <c r="H246"/>
      <c r="I246"/>
      <c r="J246"/>
      <c r="K246"/>
      <c r="L246"/>
      <c r="M246"/>
      <c r="N246"/>
      <c r="O246"/>
      <c r="P246" s="152"/>
      <c r="Q246"/>
      <c r="R246"/>
      <c r="S246"/>
      <c r="T246" s="152"/>
      <c r="U246"/>
      <c r="V246"/>
      <c r="W246"/>
      <c r="X246"/>
      <c r="Y246"/>
      <c r="AA246" s="236"/>
      <c r="AB246" s="236"/>
      <c r="AC246" s="236"/>
      <c r="AD246" s="236"/>
      <c r="AE246" s="236"/>
      <c r="AF246" s="236"/>
      <c r="AG246" s="236"/>
      <c r="AH246" s="236"/>
      <c r="AI246" s="236"/>
      <c r="AJ246" s="236"/>
      <c r="AK246" s="236"/>
      <c r="AL246" s="236"/>
      <c r="AM246" s="236"/>
      <c r="AN246" s="236"/>
      <c r="AO246" s="236"/>
      <c r="AP246" s="236"/>
      <c r="AQ246" s="236"/>
      <c r="AR246" s="236"/>
      <c r="AS246" s="236"/>
      <c r="AT246" s="236"/>
      <c r="AU246" s="236"/>
      <c r="AV246" s="236"/>
      <c r="AW246" s="236"/>
      <c r="AX246" s="236"/>
      <c r="AY246" s="236"/>
      <c r="AZ246" s="236"/>
      <c r="BA246" s="236"/>
      <c r="BB246" s="236"/>
    </row>
    <row r="247" spans="1:54" s="161" customFormat="1" ht="18" customHeight="1">
      <c r="A247"/>
      <c r="B247"/>
      <c r="C247"/>
      <c r="D247" s="152"/>
      <c r="E247"/>
      <c r="F247"/>
      <c r="G247"/>
      <c r="H247"/>
      <c r="I247"/>
      <c r="J247"/>
      <c r="K247"/>
      <c r="L247"/>
      <c r="M247"/>
      <c r="N247"/>
      <c r="O247"/>
      <c r="P247" s="152"/>
      <c r="Q247"/>
      <c r="R247"/>
      <c r="S247"/>
      <c r="T247" s="152"/>
      <c r="U247"/>
      <c r="V247"/>
      <c r="W247"/>
      <c r="X247"/>
      <c r="Y247"/>
      <c r="AA247" s="236"/>
      <c r="AB247" s="236"/>
      <c r="AC247" s="236"/>
      <c r="AD247" s="236"/>
      <c r="AE247" s="240"/>
      <c r="AF247" s="240"/>
      <c r="AG247" s="236"/>
      <c r="AH247" s="236"/>
      <c r="AI247" s="236"/>
      <c r="AJ247" s="236"/>
      <c r="AK247" s="236"/>
      <c r="AL247" s="236"/>
      <c r="AM247" s="236"/>
      <c r="AN247" s="236"/>
      <c r="AO247" s="236"/>
      <c r="AP247" s="236"/>
      <c r="AQ247" s="236"/>
      <c r="AR247" s="236"/>
      <c r="AS247" s="236"/>
      <c r="AT247" s="236"/>
      <c r="AU247" s="236"/>
      <c r="AV247" s="236"/>
      <c r="AW247" s="236"/>
      <c r="AX247" s="236"/>
      <c r="AY247" s="236"/>
      <c r="AZ247" s="236"/>
      <c r="BA247" s="236"/>
      <c r="BB247" s="236"/>
    </row>
    <row r="248" spans="1:54" s="161" customFormat="1" ht="18" customHeight="1">
      <c r="A248"/>
      <c r="B248"/>
      <c r="C248"/>
      <c r="D248" s="152"/>
      <c r="E248"/>
      <c r="F248"/>
      <c r="G248"/>
      <c r="H248"/>
      <c r="I248"/>
      <c r="J248"/>
      <c r="K248"/>
      <c r="L248"/>
      <c r="M248"/>
      <c r="N248"/>
      <c r="O248"/>
      <c r="P248" s="152"/>
      <c r="Q248"/>
      <c r="R248"/>
      <c r="S248"/>
      <c r="T248" s="152"/>
      <c r="U248"/>
      <c r="V248"/>
      <c r="W248"/>
      <c r="X248"/>
      <c r="Y248"/>
      <c r="AA248" s="236"/>
      <c r="AB248" s="236"/>
      <c r="AC248" s="236"/>
      <c r="AD248" s="236"/>
      <c r="AE248" s="240"/>
      <c r="AF248" s="240"/>
      <c r="AG248" s="236"/>
      <c r="AH248" s="236"/>
      <c r="AI248" s="236"/>
      <c r="AJ248" s="236"/>
      <c r="AK248" s="236"/>
      <c r="AL248" s="236"/>
      <c r="AM248" s="236"/>
      <c r="AN248" s="236"/>
      <c r="AO248" s="236"/>
      <c r="AP248" s="236"/>
      <c r="AQ248" s="236"/>
      <c r="AR248" s="236"/>
      <c r="AS248" s="236"/>
      <c r="AT248" s="236"/>
      <c r="AU248" s="236"/>
      <c r="AV248" s="236"/>
      <c r="AW248" s="236"/>
      <c r="AX248" s="236"/>
      <c r="AY248" s="236"/>
      <c r="AZ248" s="236"/>
      <c r="BA248" s="236"/>
      <c r="BB248" s="236"/>
    </row>
    <row r="249" spans="1:54" s="161" customFormat="1" ht="18" customHeight="1">
      <c r="A249"/>
      <c r="B249"/>
      <c r="C249"/>
      <c r="D249" s="152"/>
      <c r="E249"/>
      <c r="F249"/>
      <c r="G249"/>
      <c r="H249"/>
      <c r="I249"/>
      <c r="J249"/>
      <c r="K249"/>
      <c r="L249"/>
      <c r="M249"/>
      <c r="N249"/>
      <c r="O249"/>
      <c r="P249" s="152"/>
      <c r="Q249"/>
      <c r="R249"/>
      <c r="S249"/>
      <c r="T249" s="152"/>
      <c r="U249"/>
      <c r="V249"/>
      <c r="W249"/>
      <c r="X249"/>
      <c r="Y249"/>
      <c r="AA249" s="236"/>
      <c r="AB249" s="236"/>
      <c r="AC249" s="236"/>
      <c r="AD249" s="236"/>
      <c r="AE249" s="240"/>
      <c r="AF249" s="240"/>
      <c r="AG249" s="236"/>
      <c r="AH249" s="236"/>
      <c r="AI249" s="236"/>
      <c r="AJ249" s="236"/>
      <c r="AK249" s="236"/>
      <c r="AL249" s="236"/>
      <c r="AM249" s="236"/>
      <c r="AN249" s="236"/>
      <c r="AO249" s="236"/>
      <c r="AP249" s="236"/>
      <c r="AQ249" s="236"/>
      <c r="AR249" s="236"/>
      <c r="AS249" s="236"/>
      <c r="AT249" s="236"/>
      <c r="AU249" s="236"/>
      <c r="AV249" s="236"/>
      <c r="AW249" s="236"/>
      <c r="AX249" s="236"/>
      <c r="AY249" s="236"/>
      <c r="AZ249" s="236"/>
      <c r="BA249" s="236"/>
      <c r="BB249" s="236"/>
    </row>
    <row r="250" spans="1:54" s="161" customFormat="1" ht="18" customHeight="1">
      <c r="A250"/>
      <c r="B250"/>
      <c r="C250"/>
      <c r="D250" s="152"/>
      <c r="E250"/>
      <c r="F250"/>
      <c r="G250"/>
      <c r="H250"/>
      <c r="I250"/>
      <c r="J250"/>
      <c r="K250"/>
      <c r="L250"/>
      <c r="M250"/>
      <c r="N250"/>
      <c r="O250"/>
      <c r="P250" s="152"/>
      <c r="Q250"/>
      <c r="R250"/>
      <c r="S250"/>
      <c r="T250" s="152"/>
      <c r="U250"/>
      <c r="V250"/>
      <c r="W250"/>
      <c r="X250"/>
      <c r="Y250"/>
      <c r="AA250" s="236"/>
      <c r="AB250" s="236"/>
      <c r="AC250" s="236"/>
      <c r="AD250" s="236"/>
      <c r="AE250" s="240"/>
      <c r="AF250" s="240"/>
      <c r="AG250" s="236"/>
      <c r="AH250" s="236"/>
      <c r="AI250" s="236"/>
      <c r="AJ250" s="236"/>
      <c r="AK250" s="236"/>
      <c r="AL250" s="236"/>
      <c r="AM250" s="236"/>
      <c r="AN250" s="236"/>
      <c r="AO250" s="236"/>
      <c r="AP250" s="236"/>
      <c r="AQ250" s="236"/>
      <c r="AR250" s="236"/>
      <c r="AS250" s="236"/>
      <c r="AT250" s="236"/>
      <c r="AU250" s="236"/>
      <c r="AV250" s="236"/>
      <c r="AW250" s="236"/>
      <c r="AX250" s="236"/>
      <c r="AY250" s="236"/>
      <c r="AZ250" s="236"/>
      <c r="BA250" s="236"/>
      <c r="BB250" s="236"/>
    </row>
    <row r="251" spans="1:54" s="161" customFormat="1" ht="18" customHeight="1">
      <c r="A251"/>
      <c r="B251"/>
      <c r="C251"/>
      <c r="D251" s="152"/>
      <c r="E251"/>
      <c r="F251"/>
      <c r="G251"/>
      <c r="H251"/>
      <c r="I251"/>
      <c r="J251"/>
      <c r="K251"/>
      <c r="L251"/>
      <c r="M251"/>
      <c r="N251"/>
      <c r="O251"/>
      <c r="P251" s="152"/>
      <c r="Q251"/>
      <c r="R251"/>
      <c r="S251"/>
      <c r="T251" s="152"/>
      <c r="U251"/>
      <c r="V251"/>
      <c r="W251"/>
      <c r="X251"/>
      <c r="Y251"/>
      <c r="AA251" s="236"/>
      <c r="AB251" s="236"/>
      <c r="AC251" s="236"/>
      <c r="AD251" s="236"/>
      <c r="AE251" s="240"/>
      <c r="AF251" s="240"/>
      <c r="AG251" s="236"/>
      <c r="AH251" s="236"/>
      <c r="AI251" s="236"/>
      <c r="AJ251" s="236"/>
      <c r="AK251" s="236"/>
      <c r="AL251" s="236"/>
      <c r="AM251" s="236"/>
      <c r="AN251" s="236"/>
      <c r="AO251" s="236"/>
      <c r="AP251" s="236"/>
      <c r="AQ251" s="236"/>
      <c r="AR251" s="236"/>
      <c r="AS251" s="236"/>
      <c r="AT251" s="236"/>
      <c r="AU251" s="236"/>
      <c r="AV251" s="236"/>
      <c r="AW251" s="236"/>
      <c r="AX251" s="236"/>
      <c r="AY251" s="236"/>
      <c r="AZ251" s="236"/>
      <c r="BA251" s="236"/>
      <c r="BB251" s="236"/>
    </row>
    <row r="252" spans="1:54" s="161" customFormat="1" ht="18" customHeight="1">
      <c r="A252"/>
      <c r="B252"/>
      <c r="C252"/>
      <c r="D252" s="152"/>
      <c r="E252"/>
      <c r="F252"/>
      <c r="G252"/>
      <c r="H252"/>
      <c r="I252"/>
      <c r="J252"/>
      <c r="K252"/>
      <c r="L252"/>
      <c r="M252"/>
      <c r="N252"/>
      <c r="O252"/>
      <c r="P252" s="152"/>
      <c r="Q252"/>
      <c r="R252"/>
      <c r="S252"/>
      <c r="T252" s="152"/>
      <c r="U252"/>
      <c r="V252"/>
      <c r="W252"/>
      <c r="X252"/>
      <c r="Y252"/>
      <c r="AA252" s="236"/>
      <c r="AB252" s="236"/>
      <c r="AC252" s="236"/>
      <c r="AD252" s="236"/>
      <c r="AE252" s="240"/>
      <c r="AF252" s="240"/>
      <c r="AG252" s="236"/>
      <c r="AH252" s="236"/>
      <c r="AI252" s="236"/>
      <c r="AJ252" s="236"/>
      <c r="AK252" s="236"/>
      <c r="AL252" s="236"/>
      <c r="AM252" s="236"/>
      <c r="AN252" s="236"/>
      <c r="AO252" s="236"/>
      <c r="AP252" s="236"/>
      <c r="AQ252" s="236"/>
      <c r="AR252" s="236"/>
      <c r="AS252" s="236"/>
      <c r="AT252" s="236"/>
      <c r="AU252" s="236"/>
      <c r="AV252" s="236"/>
      <c r="AW252" s="236"/>
      <c r="AX252" s="236"/>
      <c r="AY252" s="236"/>
      <c r="AZ252" s="236"/>
      <c r="BA252" s="236"/>
      <c r="BB252" s="236"/>
    </row>
    <row r="253" spans="1:54" s="161" customFormat="1" ht="18" customHeight="1">
      <c r="A253"/>
      <c r="B253"/>
      <c r="C253"/>
      <c r="D253" s="152"/>
      <c r="E253"/>
      <c r="F253"/>
      <c r="G253"/>
      <c r="H253"/>
      <c r="I253"/>
      <c r="J253"/>
      <c r="K253"/>
      <c r="L253"/>
      <c r="M253"/>
      <c r="N253"/>
      <c r="O253"/>
      <c r="P253" s="152"/>
      <c r="Q253"/>
      <c r="R253"/>
      <c r="S253"/>
      <c r="T253" s="152"/>
      <c r="U253"/>
      <c r="V253"/>
      <c r="W253"/>
      <c r="X253"/>
      <c r="Y253"/>
      <c r="AA253" s="236"/>
      <c r="AB253" s="236"/>
      <c r="AC253" s="236"/>
      <c r="AD253" s="236"/>
      <c r="AE253" s="240"/>
      <c r="AF253" s="240"/>
      <c r="AG253" s="236"/>
      <c r="AH253" s="236"/>
      <c r="AI253" s="236"/>
      <c r="AJ253" s="236"/>
      <c r="AK253" s="236"/>
      <c r="AL253" s="236"/>
      <c r="AM253" s="236"/>
      <c r="AN253" s="236"/>
      <c r="AO253" s="236"/>
      <c r="AP253" s="236"/>
      <c r="AQ253" s="236"/>
      <c r="AR253" s="236"/>
      <c r="AS253" s="236"/>
      <c r="AT253" s="236"/>
      <c r="AU253" s="236"/>
      <c r="AV253" s="236"/>
      <c r="AW253" s="236"/>
      <c r="AX253" s="236"/>
      <c r="AY253" s="236"/>
      <c r="AZ253" s="236"/>
      <c r="BA253" s="236"/>
      <c r="BB253" s="236"/>
    </row>
    <row r="254" spans="1:54" s="161" customFormat="1" ht="18" customHeight="1">
      <c r="A254"/>
      <c r="B254"/>
      <c r="C254"/>
      <c r="D254" s="152"/>
      <c r="E254"/>
      <c r="F254"/>
      <c r="G254"/>
      <c r="H254"/>
      <c r="I254"/>
      <c r="J254"/>
      <c r="K254"/>
      <c r="L254"/>
      <c r="M254"/>
      <c r="N254"/>
      <c r="O254"/>
      <c r="P254" s="152"/>
      <c r="Q254"/>
      <c r="R254"/>
      <c r="S254"/>
      <c r="T254" s="152"/>
      <c r="U254"/>
      <c r="V254"/>
      <c r="W254"/>
      <c r="X254"/>
      <c r="Y254"/>
      <c r="AA254" s="236"/>
      <c r="AB254" s="236"/>
      <c r="AC254" s="236"/>
      <c r="AD254" s="236"/>
      <c r="AE254" s="240"/>
      <c r="AF254" s="240"/>
      <c r="AG254" s="236"/>
      <c r="AH254" s="236"/>
      <c r="AI254" s="236"/>
      <c r="AJ254" s="236"/>
      <c r="AK254" s="236"/>
      <c r="AL254" s="236"/>
      <c r="AM254" s="236"/>
      <c r="AN254" s="236"/>
      <c r="AO254" s="236"/>
      <c r="AP254" s="236"/>
      <c r="AQ254" s="236"/>
      <c r="AR254" s="236"/>
      <c r="AS254" s="236"/>
      <c r="AT254" s="236"/>
      <c r="AU254" s="236"/>
      <c r="AV254" s="236"/>
      <c r="AW254" s="236"/>
      <c r="AX254" s="236"/>
      <c r="AY254" s="236"/>
      <c r="AZ254" s="236"/>
      <c r="BA254" s="236"/>
      <c r="BB254" s="236"/>
    </row>
    <row r="255" spans="1:54" s="161" customFormat="1" ht="18" customHeight="1">
      <c r="A255"/>
      <c r="B255"/>
      <c r="C255"/>
      <c r="D255" s="152"/>
      <c r="E255"/>
      <c r="F255"/>
      <c r="G255"/>
      <c r="H255"/>
      <c r="I255"/>
      <c r="J255"/>
      <c r="K255"/>
      <c r="L255"/>
      <c r="M255"/>
      <c r="N255"/>
      <c r="O255"/>
      <c r="P255" s="152"/>
      <c r="Q255"/>
      <c r="R255"/>
      <c r="S255"/>
      <c r="T255" s="152"/>
      <c r="U255"/>
      <c r="V255"/>
      <c r="W255"/>
      <c r="X255"/>
      <c r="Y255"/>
      <c r="AA255" s="236"/>
      <c r="AB255" s="236"/>
      <c r="AC255" s="236"/>
      <c r="AD255" s="236"/>
      <c r="AE255" s="240"/>
      <c r="AF255" s="240"/>
      <c r="AG255" s="236"/>
      <c r="AH255" s="236"/>
      <c r="AI255" s="236"/>
      <c r="AJ255" s="236"/>
      <c r="AK255" s="236"/>
      <c r="AL255" s="236"/>
      <c r="AM255" s="236"/>
      <c r="AN255" s="236"/>
      <c r="AO255" s="236"/>
      <c r="AP255" s="236"/>
      <c r="AQ255" s="236"/>
      <c r="AR255" s="236"/>
      <c r="AS255" s="236"/>
      <c r="AT255" s="236"/>
      <c r="AU255" s="236"/>
      <c r="AV255" s="236"/>
      <c r="AW255" s="236"/>
      <c r="AX255" s="236"/>
      <c r="AY255" s="236"/>
      <c r="AZ255" s="236"/>
      <c r="BA255" s="236"/>
      <c r="BB255" s="236"/>
    </row>
    <row r="256" spans="1:54" s="161" customFormat="1" ht="18" customHeight="1">
      <c r="A256"/>
      <c r="B256"/>
      <c r="C256"/>
      <c r="D256" s="152"/>
      <c r="E256"/>
      <c r="F256"/>
      <c r="G256"/>
      <c r="H256"/>
      <c r="I256"/>
      <c r="J256"/>
      <c r="K256"/>
      <c r="L256"/>
      <c r="M256"/>
      <c r="N256"/>
      <c r="O256"/>
      <c r="P256" s="152"/>
      <c r="Q256"/>
      <c r="R256"/>
      <c r="S256"/>
      <c r="T256" s="152"/>
      <c r="U256"/>
      <c r="V256"/>
      <c r="W256"/>
      <c r="X256"/>
      <c r="Y256"/>
      <c r="AA256" s="236"/>
      <c r="AB256" s="236"/>
      <c r="AC256" s="236"/>
      <c r="AD256" s="236"/>
      <c r="AE256" s="240"/>
      <c r="AF256" s="240"/>
      <c r="AG256" s="236"/>
      <c r="AH256" s="236"/>
      <c r="AI256" s="236"/>
      <c r="AJ256" s="236"/>
      <c r="AK256" s="236"/>
      <c r="AL256" s="236"/>
      <c r="AM256" s="236"/>
      <c r="AN256" s="236"/>
      <c r="AO256" s="236"/>
      <c r="AP256" s="236"/>
      <c r="AQ256" s="236"/>
      <c r="AR256" s="236"/>
      <c r="AS256" s="236"/>
      <c r="AT256" s="236"/>
      <c r="AU256" s="236"/>
      <c r="AV256" s="236"/>
      <c r="AW256" s="236"/>
      <c r="AX256" s="236"/>
      <c r="AY256" s="236"/>
      <c r="AZ256" s="236"/>
      <c r="BA256" s="236"/>
      <c r="BB256" s="236"/>
    </row>
    <row r="257" spans="1:54" s="161" customFormat="1" ht="18" customHeight="1">
      <c r="A257"/>
      <c r="B257"/>
      <c r="C257"/>
      <c r="D257" s="152"/>
      <c r="E257"/>
      <c r="F257"/>
      <c r="G257"/>
      <c r="H257"/>
      <c r="I257"/>
      <c r="J257"/>
      <c r="K257"/>
      <c r="L257"/>
      <c r="M257"/>
      <c r="N257"/>
      <c r="O257"/>
      <c r="P257" s="152"/>
      <c r="Q257"/>
      <c r="R257"/>
      <c r="S257"/>
      <c r="T257" s="152"/>
      <c r="U257"/>
      <c r="V257"/>
      <c r="W257"/>
      <c r="X257"/>
      <c r="Y257"/>
      <c r="AA257" s="236"/>
      <c r="AB257" s="236"/>
      <c r="AC257" s="236"/>
      <c r="AD257" s="236"/>
      <c r="AE257" s="240"/>
      <c r="AF257" s="240"/>
      <c r="AG257" s="236"/>
      <c r="AH257" s="236"/>
      <c r="AI257" s="236"/>
      <c r="AJ257" s="236"/>
      <c r="AK257" s="236"/>
      <c r="AL257" s="236"/>
      <c r="AM257" s="236"/>
      <c r="AN257" s="236"/>
      <c r="AO257" s="236"/>
      <c r="AP257" s="236"/>
      <c r="AQ257" s="236"/>
      <c r="AR257" s="236"/>
      <c r="AS257" s="236"/>
      <c r="AT257" s="236"/>
      <c r="AU257" s="236"/>
      <c r="AV257" s="236"/>
      <c r="AW257" s="236"/>
      <c r="AX257" s="236"/>
      <c r="AY257" s="236"/>
      <c r="AZ257" s="236"/>
      <c r="BA257" s="236"/>
      <c r="BB257" s="236"/>
    </row>
    <row r="258" spans="1:54" s="161" customFormat="1" ht="18" customHeight="1">
      <c r="A258"/>
      <c r="B258"/>
      <c r="C258"/>
      <c r="D258" s="152"/>
      <c r="E258"/>
      <c r="F258"/>
      <c r="G258"/>
      <c r="H258"/>
      <c r="I258"/>
      <c r="J258"/>
      <c r="K258"/>
      <c r="L258"/>
      <c r="M258"/>
      <c r="N258"/>
      <c r="O258"/>
      <c r="P258" s="152"/>
      <c r="Q258"/>
      <c r="R258"/>
      <c r="S258"/>
      <c r="T258" s="152"/>
      <c r="U258"/>
      <c r="V258"/>
      <c r="W258"/>
      <c r="X258"/>
      <c r="Y258"/>
      <c r="AA258" s="236"/>
      <c r="AB258" s="236"/>
      <c r="AC258" s="236"/>
      <c r="AD258" s="236"/>
      <c r="AE258" s="240"/>
      <c r="AF258" s="240"/>
      <c r="AG258" s="236"/>
      <c r="AH258" s="236"/>
      <c r="AI258" s="236"/>
      <c r="AJ258" s="236"/>
      <c r="AK258" s="236"/>
      <c r="AL258" s="236"/>
      <c r="AM258" s="236"/>
      <c r="AN258" s="236"/>
      <c r="AO258" s="236"/>
      <c r="AP258" s="236"/>
      <c r="AQ258" s="236"/>
      <c r="AR258" s="236"/>
      <c r="AS258" s="236"/>
      <c r="AT258" s="236"/>
      <c r="AU258" s="236"/>
      <c r="AV258" s="236"/>
      <c r="AW258" s="236"/>
      <c r="AX258" s="236"/>
      <c r="AY258" s="236"/>
      <c r="AZ258" s="236"/>
      <c r="BA258" s="236"/>
      <c r="BB258" s="236"/>
    </row>
    <row r="259" spans="1:54" s="161" customFormat="1" ht="18" customHeight="1">
      <c r="A259"/>
      <c r="B259"/>
      <c r="C259"/>
      <c r="D259" s="152"/>
      <c r="E259"/>
      <c r="F259"/>
      <c r="G259"/>
      <c r="H259"/>
      <c r="I259"/>
      <c r="J259"/>
      <c r="K259"/>
      <c r="L259"/>
      <c r="M259"/>
      <c r="N259"/>
      <c r="O259"/>
      <c r="P259" s="152"/>
      <c r="Q259"/>
      <c r="R259"/>
      <c r="S259"/>
      <c r="T259" s="152"/>
      <c r="U259"/>
      <c r="V259"/>
      <c r="W259"/>
      <c r="X259"/>
      <c r="Y259"/>
      <c r="AA259" s="236"/>
      <c r="AB259" s="236"/>
      <c r="AC259" s="236"/>
      <c r="AD259" s="236"/>
      <c r="AE259" s="240"/>
      <c r="AF259" s="240"/>
      <c r="AG259" s="236"/>
      <c r="AH259" s="236"/>
      <c r="AI259" s="236"/>
      <c r="AJ259" s="236"/>
      <c r="AK259" s="236"/>
      <c r="AL259" s="236"/>
      <c r="AM259" s="236"/>
      <c r="AN259" s="236"/>
      <c r="AO259" s="236"/>
      <c r="AP259" s="236"/>
      <c r="AQ259" s="236"/>
      <c r="AR259" s="236"/>
      <c r="AS259" s="236"/>
      <c r="AT259" s="236"/>
      <c r="AU259" s="236"/>
      <c r="AV259" s="236"/>
      <c r="AW259" s="236"/>
      <c r="AX259" s="236"/>
      <c r="AY259" s="236"/>
      <c r="AZ259" s="236"/>
      <c r="BA259" s="236"/>
      <c r="BB259" s="236"/>
    </row>
    <row r="260" spans="1:54" s="161" customFormat="1" ht="18" customHeight="1">
      <c r="A260"/>
      <c r="B260"/>
      <c r="C260"/>
      <c r="D260" s="152"/>
      <c r="E260"/>
      <c r="F260"/>
      <c r="G260"/>
      <c r="H260"/>
      <c r="I260"/>
      <c r="J260"/>
      <c r="K260"/>
      <c r="L260"/>
      <c r="M260"/>
      <c r="N260"/>
      <c r="O260"/>
      <c r="P260" s="152"/>
      <c r="Q260"/>
      <c r="R260"/>
      <c r="S260"/>
      <c r="T260" s="152"/>
      <c r="U260"/>
      <c r="V260"/>
      <c r="W260"/>
      <c r="X260"/>
      <c r="Y260"/>
      <c r="AA260" s="236"/>
      <c r="AB260" s="236"/>
      <c r="AC260" s="236"/>
      <c r="AD260" s="236"/>
      <c r="AE260" s="240"/>
      <c r="AF260" s="240"/>
      <c r="AG260" s="236"/>
      <c r="AH260" s="236"/>
      <c r="AI260" s="236"/>
      <c r="AJ260" s="236"/>
      <c r="AK260" s="236"/>
      <c r="AL260" s="236"/>
      <c r="AM260" s="236"/>
      <c r="AN260" s="236"/>
      <c r="AO260" s="236"/>
      <c r="AP260" s="236"/>
      <c r="AQ260" s="236"/>
      <c r="AR260" s="236"/>
      <c r="AS260" s="236"/>
      <c r="AT260" s="236"/>
      <c r="AU260" s="236"/>
      <c r="AV260" s="236"/>
      <c r="AW260" s="236"/>
      <c r="AX260" s="236"/>
      <c r="AY260" s="236"/>
      <c r="AZ260" s="236"/>
      <c r="BA260" s="236"/>
      <c r="BB260" s="236"/>
    </row>
    <row r="261" spans="1:54" s="161" customFormat="1" ht="18" customHeight="1">
      <c r="A261"/>
      <c r="B261"/>
      <c r="C261"/>
      <c r="D261" s="152"/>
      <c r="E261"/>
      <c r="F261"/>
      <c r="G261"/>
      <c r="H261"/>
      <c r="I261"/>
      <c r="J261"/>
      <c r="K261"/>
      <c r="L261"/>
      <c r="M261"/>
      <c r="N261"/>
      <c r="O261"/>
      <c r="P261" s="152"/>
      <c r="Q261"/>
      <c r="R261"/>
      <c r="S261"/>
      <c r="T261" s="152"/>
      <c r="U261"/>
      <c r="V261"/>
      <c r="W261"/>
      <c r="X261"/>
      <c r="Y261"/>
      <c r="AA261" s="236"/>
      <c r="AB261" s="236"/>
      <c r="AC261" s="236"/>
      <c r="AD261" s="236"/>
      <c r="AE261" s="240"/>
      <c r="AF261" s="240"/>
      <c r="AG261" s="236"/>
      <c r="AH261" s="236"/>
      <c r="AI261" s="236"/>
      <c r="AJ261" s="236"/>
      <c r="AK261" s="236"/>
      <c r="AL261" s="236"/>
      <c r="AM261" s="236"/>
      <c r="AN261" s="236"/>
      <c r="AO261" s="236"/>
      <c r="AP261" s="236"/>
      <c r="AQ261" s="236"/>
      <c r="AR261" s="236"/>
      <c r="AS261" s="236"/>
      <c r="AT261" s="236"/>
      <c r="AU261" s="236"/>
      <c r="AV261" s="236"/>
      <c r="AW261" s="236"/>
      <c r="AX261" s="236"/>
      <c r="AY261" s="236"/>
      <c r="AZ261" s="236"/>
      <c r="BA261" s="236"/>
      <c r="BB261" s="236"/>
    </row>
    <row r="262" spans="1:54" s="161" customFormat="1" ht="18" customHeight="1">
      <c r="A262"/>
      <c r="B262"/>
      <c r="C262"/>
      <c r="D262" s="152"/>
      <c r="E262"/>
      <c r="F262"/>
      <c r="G262"/>
      <c r="H262"/>
      <c r="I262"/>
      <c r="J262"/>
      <c r="K262"/>
      <c r="L262"/>
      <c r="M262"/>
      <c r="N262"/>
      <c r="O262"/>
      <c r="P262" s="152"/>
      <c r="Q262"/>
      <c r="R262"/>
      <c r="S262"/>
      <c r="T262" s="152"/>
      <c r="U262"/>
      <c r="V262"/>
      <c r="W262"/>
      <c r="X262"/>
      <c r="Y262"/>
      <c r="AA262" s="236"/>
      <c r="AB262" s="236"/>
      <c r="AC262" s="236"/>
      <c r="AD262" s="236"/>
      <c r="AE262" s="240"/>
      <c r="AF262" s="240"/>
      <c r="AG262" s="236"/>
      <c r="AH262" s="236"/>
      <c r="AI262" s="236"/>
      <c r="AJ262" s="236"/>
      <c r="AK262" s="236"/>
      <c r="AL262" s="236"/>
      <c r="AM262" s="236"/>
      <c r="AN262" s="236"/>
      <c r="AO262" s="236"/>
      <c r="AP262" s="236"/>
      <c r="AQ262" s="236"/>
      <c r="AR262" s="236"/>
      <c r="AS262" s="236"/>
      <c r="AT262" s="236"/>
      <c r="AU262" s="236"/>
      <c r="AV262" s="236"/>
      <c r="AW262" s="236"/>
      <c r="AX262" s="236"/>
      <c r="AY262" s="236"/>
      <c r="AZ262" s="236"/>
      <c r="BA262" s="236"/>
      <c r="BB262" s="236"/>
    </row>
    <row r="263" spans="1:54" s="161" customFormat="1" ht="18" customHeight="1">
      <c r="A263"/>
      <c r="B263"/>
      <c r="C263"/>
      <c r="D263" s="152"/>
      <c r="E263"/>
      <c r="F263"/>
      <c r="G263"/>
      <c r="H263"/>
      <c r="I263"/>
      <c r="J263"/>
      <c r="K263"/>
      <c r="L263"/>
      <c r="M263"/>
      <c r="N263"/>
      <c r="O263"/>
      <c r="P263" s="152"/>
      <c r="Q263"/>
      <c r="R263"/>
      <c r="S263"/>
      <c r="T263" s="152"/>
      <c r="U263"/>
      <c r="V263"/>
      <c r="W263"/>
      <c r="X263"/>
      <c r="Y263"/>
      <c r="AA263" s="236"/>
      <c r="AB263" s="236"/>
      <c r="AC263" s="236"/>
      <c r="AD263" s="236"/>
      <c r="AE263" s="240"/>
      <c r="AF263" s="240"/>
      <c r="AG263" s="236"/>
      <c r="AH263" s="236"/>
      <c r="AI263" s="236"/>
      <c r="AJ263" s="236"/>
      <c r="AK263" s="236"/>
      <c r="AL263" s="236"/>
      <c r="AM263" s="236"/>
      <c r="AN263" s="236"/>
      <c r="AO263" s="236"/>
      <c r="AP263" s="236"/>
      <c r="AQ263" s="236"/>
      <c r="AR263" s="236"/>
      <c r="AS263" s="236"/>
      <c r="AT263" s="236"/>
      <c r="AU263" s="236"/>
      <c r="AV263" s="236"/>
      <c r="AW263" s="236"/>
      <c r="AX263" s="236"/>
      <c r="AY263" s="236"/>
      <c r="AZ263" s="236"/>
      <c r="BA263" s="236"/>
      <c r="BB263" s="236"/>
    </row>
    <row r="264" spans="1:54" s="161" customFormat="1" ht="18" customHeight="1">
      <c r="A264"/>
      <c r="B264"/>
      <c r="C264"/>
      <c r="D264" s="152"/>
      <c r="E264"/>
      <c r="F264"/>
      <c r="G264"/>
      <c r="H264"/>
      <c r="I264"/>
      <c r="J264"/>
      <c r="K264"/>
      <c r="L264"/>
      <c r="M264"/>
      <c r="N264"/>
      <c r="O264"/>
      <c r="P264" s="152"/>
      <c r="Q264"/>
      <c r="R264"/>
      <c r="S264"/>
      <c r="T264" s="152"/>
      <c r="U264"/>
      <c r="V264"/>
      <c r="W264"/>
      <c r="X264"/>
      <c r="Y264"/>
      <c r="AA264" s="236"/>
      <c r="AB264" s="236"/>
      <c r="AC264" s="236"/>
      <c r="AD264" s="236"/>
      <c r="AE264" s="240"/>
      <c r="AF264" s="240"/>
      <c r="AG264" s="236"/>
      <c r="AH264" s="236"/>
      <c r="AI264" s="236"/>
      <c r="AJ264" s="236"/>
      <c r="AK264" s="236"/>
      <c r="AL264" s="236"/>
      <c r="AM264" s="236"/>
      <c r="AN264" s="236"/>
      <c r="AO264" s="236"/>
      <c r="AP264" s="236"/>
      <c r="AQ264" s="236"/>
      <c r="AR264" s="236"/>
      <c r="AS264" s="236"/>
      <c r="AT264" s="236"/>
      <c r="AU264" s="236"/>
      <c r="AV264" s="236"/>
      <c r="AW264" s="236"/>
      <c r="AX264" s="236"/>
      <c r="AY264" s="236"/>
      <c r="AZ264" s="236"/>
      <c r="BA264" s="236"/>
      <c r="BB264" s="236"/>
    </row>
    <row r="265" spans="1:54" s="161" customFormat="1" ht="18" customHeight="1">
      <c r="A265"/>
      <c r="B265"/>
      <c r="C265"/>
      <c r="D265" s="152"/>
      <c r="E265"/>
      <c r="F265"/>
      <c r="G265"/>
      <c r="H265"/>
      <c r="I265"/>
      <c r="J265"/>
      <c r="K265"/>
      <c r="L265"/>
      <c r="M265"/>
      <c r="N265"/>
      <c r="O265"/>
      <c r="P265" s="152"/>
      <c r="Q265"/>
      <c r="R265"/>
      <c r="S265"/>
      <c r="T265" s="152"/>
      <c r="U265"/>
      <c r="V265"/>
      <c r="W265"/>
      <c r="X265"/>
      <c r="Y265"/>
      <c r="AA265" s="236"/>
      <c r="AB265" s="236"/>
      <c r="AC265" s="236"/>
      <c r="AD265" s="236"/>
      <c r="AE265" s="240"/>
      <c r="AF265" s="240"/>
      <c r="AG265" s="236"/>
      <c r="AH265" s="236"/>
      <c r="AI265" s="236"/>
      <c r="AJ265" s="236"/>
      <c r="AK265" s="236"/>
      <c r="AL265" s="236"/>
      <c r="AM265" s="236"/>
      <c r="AN265" s="236"/>
      <c r="AO265" s="236"/>
      <c r="AP265" s="236"/>
      <c r="AQ265" s="236"/>
      <c r="AR265" s="236"/>
      <c r="AS265" s="236"/>
      <c r="AT265" s="236"/>
      <c r="AU265" s="236"/>
      <c r="AV265" s="236"/>
      <c r="AW265" s="236"/>
      <c r="AX265" s="236"/>
      <c r="AY265" s="236"/>
      <c r="AZ265" s="236"/>
      <c r="BA265" s="236"/>
      <c r="BB265" s="236"/>
    </row>
    <row r="266" spans="1:54" s="161" customFormat="1" ht="18" customHeight="1">
      <c r="A266"/>
      <c r="B266"/>
      <c r="C266"/>
      <c r="D266" s="152"/>
      <c r="E266"/>
      <c r="F266"/>
      <c r="G266"/>
      <c r="H266"/>
      <c r="I266"/>
      <c r="J266"/>
      <c r="K266"/>
      <c r="L266"/>
      <c r="M266"/>
      <c r="N266"/>
      <c r="O266"/>
      <c r="P266" s="152"/>
      <c r="Q266"/>
      <c r="R266"/>
      <c r="S266"/>
      <c r="T266" s="152"/>
      <c r="U266"/>
      <c r="V266"/>
      <c r="W266"/>
      <c r="X266"/>
      <c r="Y266"/>
      <c r="AA266" s="236"/>
      <c r="AB266" s="236"/>
      <c r="AC266" s="236"/>
      <c r="AD266" s="236"/>
      <c r="AE266" s="240"/>
      <c r="AF266" s="240"/>
      <c r="AG266" s="236"/>
      <c r="AH266" s="236"/>
      <c r="AI266" s="236"/>
      <c r="AJ266" s="236"/>
      <c r="AK266" s="236"/>
      <c r="AL266" s="236"/>
      <c r="AM266" s="236"/>
      <c r="AN266" s="236"/>
      <c r="AO266" s="236"/>
      <c r="AP266" s="236"/>
      <c r="AQ266" s="236"/>
      <c r="AR266" s="236"/>
      <c r="AS266" s="236"/>
      <c r="AT266" s="236"/>
      <c r="AU266" s="236"/>
      <c r="AV266" s="236"/>
      <c r="AW266" s="236"/>
      <c r="AX266" s="236"/>
      <c r="AY266" s="236"/>
      <c r="AZ266" s="236"/>
      <c r="BA266" s="236"/>
      <c r="BB266" s="236"/>
    </row>
    <row r="267" spans="1:54" s="161" customFormat="1" ht="18" customHeight="1">
      <c r="A267"/>
      <c r="B267"/>
      <c r="C267"/>
      <c r="D267" s="152"/>
      <c r="E267"/>
      <c r="F267"/>
      <c r="G267"/>
      <c r="H267"/>
      <c r="I267"/>
      <c r="J267"/>
      <c r="K267"/>
      <c r="L267"/>
      <c r="M267"/>
      <c r="N267"/>
      <c r="O267"/>
      <c r="P267" s="152"/>
      <c r="Q267"/>
      <c r="R267"/>
      <c r="S267"/>
      <c r="T267" s="152"/>
      <c r="U267"/>
      <c r="V267"/>
      <c r="W267"/>
      <c r="X267"/>
      <c r="Y267"/>
      <c r="AA267" s="236"/>
      <c r="AB267" s="236"/>
      <c r="AC267" s="236"/>
      <c r="AD267" s="236"/>
      <c r="AE267" s="236"/>
      <c r="AF267" s="236"/>
      <c r="AG267" s="236"/>
      <c r="AH267" s="236"/>
      <c r="AI267" s="236"/>
      <c r="AJ267" s="236"/>
      <c r="AK267" s="236"/>
      <c r="AL267" s="236"/>
      <c r="AM267" s="236"/>
      <c r="AN267" s="236"/>
      <c r="AO267" s="236"/>
      <c r="AP267" s="236"/>
      <c r="AQ267" s="236"/>
      <c r="AR267" s="236"/>
      <c r="AS267" s="236"/>
      <c r="AT267" s="236"/>
      <c r="AU267" s="236"/>
      <c r="AV267" s="236"/>
      <c r="AW267" s="236"/>
      <c r="AX267" s="236"/>
      <c r="AY267" s="236"/>
      <c r="AZ267" s="236"/>
      <c r="BA267" s="236"/>
      <c r="BB267" s="236"/>
    </row>
    <row r="268" spans="1:54" ht="15" customHeight="1">
      <c r="AA268" s="237"/>
      <c r="AB268" s="237"/>
      <c r="AC268" s="237"/>
      <c r="AD268" s="237"/>
      <c r="AE268" s="237"/>
      <c r="AF268" s="237"/>
      <c r="AG268" s="237"/>
      <c r="AH268" s="237"/>
      <c r="AI268" s="237"/>
      <c r="AJ268" s="237"/>
      <c r="AK268" s="237"/>
      <c r="AL268" s="237"/>
      <c r="AM268" s="237"/>
      <c r="AN268" s="237"/>
      <c r="AO268" s="237"/>
      <c r="AP268" s="237"/>
      <c r="AQ268" s="237"/>
      <c r="AR268" s="237"/>
      <c r="AS268" s="237"/>
      <c r="AT268" s="237"/>
      <c r="AU268" s="237"/>
      <c r="AV268" s="237"/>
      <c r="AW268" s="237"/>
      <c r="AX268" s="237"/>
      <c r="AY268" s="237"/>
      <c r="AZ268" s="237"/>
      <c r="BA268" s="237"/>
      <c r="BB268" s="237"/>
    </row>
    <row r="269" spans="1:54" ht="15" customHeight="1">
      <c r="AA269" s="237"/>
      <c r="AB269" s="237"/>
      <c r="AC269" s="237"/>
      <c r="AD269" s="237"/>
      <c r="AE269" s="237"/>
      <c r="AF269" s="237"/>
      <c r="AG269" s="237"/>
      <c r="AH269" s="237"/>
      <c r="AI269" s="237"/>
      <c r="AJ269" s="237"/>
      <c r="AK269" s="237"/>
      <c r="AL269" s="237"/>
      <c r="AM269" s="237"/>
      <c r="AN269" s="237"/>
      <c r="AO269" s="237"/>
      <c r="AP269" s="237"/>
      <c r="AQ269" s="237"/>
      <c r="AR269" s="237"/>
      <c r="AS269" s="237"/>
      <c r="AT269" s="237"/>
      <c r="AU269" s="237"/>
      <c r="AV269" s="237"/>
      <c r="AW269" s="237"/>
      <c r="AX269" s="237"/>
      <c r="AY269" s="237"/>
      <c r="AZ269" s="237"/>
      <c r="BA269" s="237"/>
      <c r="BB269" s="237"/>
    </row>
  </sheetData>
  <sheetProtection password="B26B" sheet="1" objects="1" scenarios="1"/>
  <mergeCells count="150">
    <mergeCell ref="A40:Y40"/>
    <mergeCell ref="AO41:AS41"/>
    <mergeCell ref="E12:O12"/>
    <mergeCell ref="U12:X12"/>
    <mergeCell ref="B12:C12"/>
    <mergeCell ref="Q12:S12"/>
    <mergeCell ref="E22:M22"/>
    <mergeCell ref="E23:M23"/>
    <mergeCell ref="E24:M24"/>
    <mergeCell ref="E25:M25"/>
    <mergeCell ref="E26:M26"/>
    <mergeCell ref="E13:M13"/>
    <mergeCell ref="E14:M14"/>
    <mergeCell ref="E15:M15"/>
    <mergeCell ref="E16:M16"/>
    <mergeCell ref="E17:M17"/>
    <mergeCell ref="E18:M18"/>
    <mergeCell ref="E19:M19"/>
    <mergeCell ref="E20:M20"/>
    <mergeCell ref="W30:X30"/>
    <mergeCell ref="W31:X31"/>
    <mergeCell ref="N33:Q33"/>
    <mergeCell ref="R13:U13"/>
    <mergeCell ref="R14:U14"/>
    <mergeCell ref="Q3:S3"/>
    <mergeCell ref="B10:C10"/>
    <mergeCell ref="B7:C7"/>
    <mergeCell ref="B9:C9"/>
    <mergeCell ref="E10:O10"/>
    <mergeCell ref="A39:Y39"/>
    <mergeCell ref="B5:C5"/>
    <mergeCell ref="Q9:S9"/>
    <mergeCell ref="U9:X9"/>
    <mergeCell ref="Q10:S10"/>
    <mergeCell ref="Q7:S7"/>
    <mergeCell ref="U4:X4"/>
    <mergeCell ref="U6:X6"/>
    <mergeCell ref="U5:X5"/>
    <mergeCell ref="B6:C6"/>
    <mergeCell ref="B11:C11"/>
    <mergeCell ref="B3:C3"/>
    <mergeCell ref="W27:X27"/>
    <mergeCell ref="W28:X28"/>
    <mergeCell ref="W29:X29"/>
    <mergeCell ref="Y10:Z11"/>
    <mergeCell ref="A1:Y1"/>
    <mergeCell ref="W13:X13"/>
    <mergeCell ref="W14:X14"/>
    <mergeCell ref="W15:X15"/>
    <mergeCell ref="W16:X16"/>
    <mergeCell ref="B34:X34"/>
    <mergeCell ref="E33:M33"/>
    <mergeCell ref="N30:Q30"/>
    <mergeCell ref="N31:Q31"/>
    <mergeCell ref="N32:Q32"/>
    <mergeCell ref="E11:O11"/>
    <mergeCell ref="E7:O7"/>
    <mergeCell ref="Q6:S6"/>
    <mergeCell ref="Q5:S5"/>
    <mergeCell ref="E9:O9"/>
    <mergeCell ref="E3:O3"/>
    <mergeCell ref="I5:O6"/>
    <mergeCell ref="B8:X8"/>
    <mergeCell ref="B4:C4"/>
    <mergeCell ref="Q4:S4"/>
    <mergeCell ref="U3:X3"/>
    <mergeCell ref="U10:X10"/>
    <mergeCell ref="W33:X33"/>
    <mergeCell ref="W26:X26"/>
    <mergeCell ref="E30:M30"/>
    <mergeCell ref="E31:M31"/>
    <mergeCell ref="Q11:S11"/>
    <mergeCell ref="N15:Q15"/>
    <mergeCell ref="N16:Q16"/>
    <mergeCell ref="N20:Q20"/>
    <mergeCell ref="N21:Q21"/>
    <mergeCell ref="N22:Q22"/>
    <mergeCell ref="N23:Q23"/>
    <mergeCell ref="R27:U27"/>
    <mergeCell ref="R28:U28"/>
    <mergeCell ref="R29:U29"/>
    <mergeCell ref="R30:U30"/>
    <mergeCell ref="R31:U31"/>
    <mergeCell ref="R15:U15"/>
    <mergeCell ref="R16:U16"/>
    <mergeCell ref="R17:U17"/>
    <mergeCell ref="R18:U18"/>
    <mergeCell ref="R19:U19"/>
    <mergeCell ref="R20:U20"/>
    <mergeCell ref="R21:U21"/>
    <mergeCell ref="R22:U22"/>
    <mergeCell ref="R23:U23"/>
    <mergeCell ref="N17:Q17"/>
    <mergeCell ref="N18:Q18"/>
    <mergeCell ref="N19:Q19"/>
    <mergeCell ref="R24:U24"/>
    <mergeCell ref="R25:U25"/>
    <mergeCell ref="R26:U26"/>
    <mergeCell ref="AO5:AS5"/>
    <mergeCell ref="AO26:AS26"/>
    <mergeCell ref="U11:X11"/>
    <mergeCell ref="V7:X7"/>
    <mergeCell ref="C28:D28"/>
    <mergeCell ref="C29:D29"/>
    <mergeCell ref="C30:D30"/>
    <mergeCell ref="E32:M32"/>
    <mergeCell ref="W17:X17"/>
    <mergeCell ref="W18:X18"/>
    <mergeCell ref="W19:X19"/>
    <mergeCell ref="W20:X20"/>
    <mergeCell ref="W21:X21"/>
    <mergeCell ref="W22:X22"/>
    <mergeCell ref="W23:X23"/>
    <mergeCell ref="W24:X24"/>
    <mergeCell ref="W25:X25"/>
    <mergeCell ref="W32:X32"/>
    <mergeCell ref="N24:Q24"/>
    <mergeCell ref="N25:Q25"/>
    <mergeCell ref="N26:Q26"/>
    <mergeCell ref="N27:Q27"/>
    <mergeCell ref="N28:Q28"/>
    <mergeCell ref="N29:Q29"/>
    <mergeCell ref="E21:M21"/>
    <mergeCell ref="E27:M27"/>
    <mergeCell ref="E28:M28"/>
    <mergeCell ref="E29:M29"/>
    <mergeCell ref="A36:Z36"/>
    <mergeCell ref="A37:Z37"/>
    <mergeCell ref="A38:Z38"/>
    <mergeCell ref="R32:U32"/>
    <mergeCell ref="R33:U33"/>
    <mergeCell ref="N13:Q13"/>
    <mergeCell ref="N14:Q14"/>
    <mergeCell ref="C31:D31"/>
    <mergeCell ref="C32:D32"/>
    <mergeCell ref="C33:D3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s>
  <dataValidations count="3">
    <dataValidation type="list" allowBlank="1" showInputMessage="1" showErrorMessage="1" sqref="AE3:AE5">
      <formula1>$AE$3:$AE$5</formula1>
    </dataValidation>
    <dataValidation type="list" allowBlank="1" showInputMessage="1" showErrorMessage="1" errorTitle="Enter" error="DA Arrears (or) IR Arrears (or) PRC Arrears" sqref="C14:C33">
      <formula1>$AE$3:$AE$5</formula1>
    </dataValidation>
    <dataValidation allowBlank="1" showInputMessage="1" showErrorMessage="1" promptTitle="Enter Month &amp; Year Format" prompt="MM/YYYY_x000a_For Example : 04/2008" sqref="N14:N33"/>
  </dataValidations>
  <pageMargins left="0.7" right="0.7" top="0.75" bottom="0.75" header="0.3" footer="0.3"/>
  <pageSetup paperSize="9"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sheetPr codeName="Sheet11">
    <tabColor rgb="FF002060"/>
  </sheetPr>
  <dimension ref="A1:AA60"/>
  <sheetViews>
    <sheetView showGridLines="0" topLeftCell="A22" workbookViewId="0">
      <selection activeCell="J30" sqref="J30"/>
    </sheetView>
  </sheetViews>
  <sheetFormatPr defaultRowHeight="12.75"/>
  <cols>
    <col min="1" max="1" width="3.42578125" customWidth="1"/>
    <col min="2" max="24" width="3.7109375" customWidth="1"/>
    <col min="25" max="25" width="3.42578125" customWidth="1"/>
    <col min="26" max="26" width="1" customWidth="1"/>
  </cols>
  <sheetData>
    <row r="1" spans="1:27" s="3" customFormat="1" ht="15.75" customHeight="1">
      <c r="A1" s="4"/>
      <c r="B1" s="436" t="str">
        <f>CONCATENATE("Supplementary Bill for 8% interest to CSS Amount of ",Data!E9,", ",Data!U9,", ",Data!E10,", ",Data!U10)</f>
        <v>Supplementary Bill for 8% interest to CSS Amount of BOOMAIAH, P.E.T., Z.P.S.S.AKENAPALLI, AKENAPALLI</v>
      </c>
      <c r="C1" s="436"/>
      <c r="D1" s="436"/>
      <c r="E1" s="436"/>
      <c r="F1" s="436"/>
      <c r="G1" s="436"/>
      <c r="H1" s="436"/>
      <c r="I1" s="436"/>
      <c r="J1" s="436"/>
      <c r="K1" s="436"/>
      <c r="L1" s="436"/>
      <c r="M1" s="436"/>
      <c r="N1" s="436"/>
      <c r="O1" s="436"/>
      <c r="P1" s="436"/>
      <c r="Q1" s="436"/>
      <c r="R1" s="436"/>
      <c r="S1" s="436"/>
      <c r="T1" s="436"/>
      <c r="U1" s="436"/>
      <c r="V1" s="436"/>
      <c r="W1" s="436"/>
      <c r="X1" s="436"/>
    </row>
    <row r="2" spans="1:27" ht="15" customHeight="1" thickBot="1">
      <c r="A2" s="1"/>
      <c r="B2" s="564" t="str">
        <f>CONCATENATE("Payable At Sub-Treasury Office - ",Data!U5)</f>
        <v>Payable At Sub-Treasury Office - STO, Mancherial</v>
      </c>
      <c r="C2" s="564"/>
      <c r="D2" s="564"/>
      <c r="E2" s="564"/>
      <c r="F2" s="564"/>
      <c r="G2" s="564"/>
      <c r="H2" s="564"/>
      <c r="I2" s="564"/>
      <c r="J2" s="564"/>
      <c r="K2" s="564"/>
      <c r="L2" s="564"/>
      <c r="M2" s="564"/>
      <c r="N2" s="564"/>
      <c r="O2" s="564"/>
      <c r="P2" s="564"/>
      <c r="Q2" s="564"/>
      <c r="R2" s="564"/>
      <c r="S2" s="564"/>
      <c r="T2" s="564"/>
      <c r="U2" s="564"/>
      <c r="V2" s="564"/>
      <c r="W2" s="564"/>
      <c r="X2" s="564"/>
    </row>
    <row r="3" spans="1:27" ht="27.75" customHeight="1">
      <c r="A3" s="5"/>
      <c r="B3" s="404" t="s">
        <v>7</v>
      </c>
      <c r="C3" s="405"/>
      <c r="D3" s="405"/>
      <c r="E3" s="405"/>
      <c r="F3" s="405"/>
      <c r="G3" s="405"/>
      <c r="H3" s="405"/>
      <c r="I3" s="405"/>
      <c r="J3" s="405"/>
      <c r="K3" s="405"/>
      <c r="L3" s="405"/>
      <c r="M3" s="405"/>
      <c r="N3" s="405"/>
      <c r="O3" s="405"/>
      <c r="P3" s="405"/>
      <c r="Q3" s="405"/>
      <c r="R3" s="405"/>
      <c r="S3" s="405"/>
      <c r="T3" s="405"/>
      <c r="U3" s="405"/>
      <c r="V3" s="405"/>
      <c r="W3" s="405"/>
      <c r="X3" s="406"/>
    </row>
    <row r="4" spans="1:27" ht="10.5" customHeight="1">
      <c r="A4" s="5"/>
      <c r="B4" s="6"/>
      <c r="C4" s="7"/>
      <c r="D4" s="7"/>
      <c r="E4" s="7"/>
      <c r="F4" s="7"/>
      <c r="G4" s="7"/>
      <c r="H4" s="7"/>
      <c r="I4" s="7"/>
      <c r="J4" s="7"/>
      <c r="K4" s="7"/>
      <c r="L4" s="7"/>
      <c r="M4" s="7"/>
      <c r="N4" s="7"/>
      <c r="O4" s="7"/>
      <c r="P4" s="7"/>
      <c r="Q4" s="7"/>
      <c r="R4" s="408" t="s">
        <v>8</v>
      </c>
      <c r="S4" s="409"/>
      <c r="T4" s="409"/>
      <c r="U4" s="409"/>
      <c r="V4" s="409"/>
      <c r="W4" s="409"/>
      <c r="X4" s="410"/>
    </row>
    <row r="5" spans="1:27" ht="15" customHeight="1">
      <c r="A5" s="5"/>
      <c r="B5" s="411" t="s">
        <v>9</v>
      </c>
      <c r="C5" s="412"/>
      <c r="D5" s="412"/>
      <c r="E5" s="412"/>
      <c r="F5" s="8"/>
      <c r="G5" s="8"/>
      <c r="H5" s="9"/>
      <c r="I5" s="8">
        <v>2</v>
      </c>
      <c r="J5" s="8">
        <v>0</v>
      </c>
      <c r="K5" s="8">
        <v>1</v>
      </c>
      <c r="L5" s="8">
        <v>3</v>
      </c>
      <c r="M5" s="9"/>
      <c r="N5" s="9"/>
      <c r="O5" s="10"/>
      <c r="P5" s="10"/>
      <c r="Q5" s="11"/>
      <c r="R5" s="12" t="s">
        <v>10</v>
      </c>
      <c r="S5" s="11"/>
      <c r="T5" s="11"/>
      <c r="U5" s="11"/>
      <c r="V5" s="11"/>
      <c r="W5" s="11"/>
      <c r="X5" s="13"/>
    </row>
    <row r="6" spans="1:27" ht="6" customHeight="1">
      <c r="A6" s="5"/>
      <c r="B6" s="215"/>
      <c r="C6" s="146"/>
      <c r="D6" s="146"/>
      <c r="E6" s="146"/>
      <c r="F6" s="14"/>
      <c r="G6" s="14"/>
      <c r="H6" s="10"/>
      <c r="I6" s="10"/>
      <c r="J6" s="10"/>
      <c r="K6" s="10"/>
      <c r="L6" s="10"/>
      <c r="M6" s="10"/>
      <c r="N6" s="10"/>
      <c r="O6" s="10"/>
      <c r="P6" s="10"/>
      <c r="Q6" s="11"/>
      <c r="R6" s="12"/>
      <c r="S6" s="11"/>
      <c r="T6" s="11"/>
      <c r="U6" s="11"/>
      <c r="V6" s="11"/>
      <c r="W6" s="11"/>
      <c r="X6" s="13"/>
    </row>
    <row r="7" spans="1:27" ht="15" customHeight="1">
      <c r="A7" s="5"/>
      <c r="B7" s="411" t="s">
        <v>11</v>
      </c>
      <c r="C7" s="412"/>
      <c r="D7" s="412"/>
      <c r="E7" s="412"/>
      <c r="F7" s="15">
        <f>'Papertoken &amp; Form - 101'!E3</f>
        <v>1</v>
      </c>
      <c r="G7" s="15">
        <f>'Papertoken &amp; Form - 101'!F3</f>
        <v>3</v>
      </c>
      <c r="H7" s="15">
        <f>'Papertoken &amp; Form - 101'!G3</f>
        <v>1</v>
      </c>
      <c r="I7" s="15">
        <f>'Papertoken &amp; Form - 101'!H3</f>
        <v>0</v>
      </c>
      <c r="J7" s="10"/>
      <c r="K7" s="10"/>
      <c r="L7" s="10"/>
      <c r="M7" s="10"/>
      <c r="N7" s="10"/>
      <c r="O7" s="10"/>
      <c r="P7" s="10"/>
      <c r="Q7" s="16"/>
      <c r="R7" s="416" t="s">
        <v>12</v>
      </c>
      <c r="S7" s="417"/>
      <c r="T7" s="11"/>
      <c r="U7" s="418"/>
      <c r="V7" s="419"/>
      <c r="W7" s="419"/>
      <c r="X7" s="420"/>
    </row>
    <row r="8" spans="1:27" ht="6" customHeight="1">
      <c r="A8" s="5"/>
      <c r="B8" s="167"/>
      <c r="C8" s="168"/>
      <c r="D8" s="168"/>
      <c r="E8" s="168"/>
      <c r="F8" s="10"/>
      <c r="G8" s="10"/>
      <c r="H8" s="10"/>
      <c r="I8" s="10"/>
      <c r="J8" s="10"/>
      <c r="K8" s="10"/>
      <c r="L8" s="10"/>
      <c r="M8" s="10"/>
      <c r="N8" s="10"/>
      <c r="O8" s="10"/>
      <c r="P8" s="10"/>
      <c r="Q8" s="16"/>
      <c r="R8" s="18"/>
      <c r="S8" s="19"/>
      <c r="T8" s="19"/>
      <c r="U8" s="19"/>
      <c r="V8" s="19"/>
      <c r="W8" s="19"/>
      <c r="X8" s="20"/>
    </row>
    <row r="9" spans="1:27" ht="14.25" customHeight="1">
      <c r="A9" s="5"/>
      <c r="B9" s="562" t="s">
        <v>13</v>
      </c>
      <c r="C9" s="563"/>
      <c r="D9" s="563"/>
      <c r="E9" s="563"/>
      <c r="F9" s="70">
        <f>'Papertoken &amp; Form - 101'!E5</f>
        <v>1</v>
      </c>
      <c r="G9" s="70">
        <f>'Papertoken &amp; Form - 101'!F5</f>
        <v>3</v>
      </c>
      <c r="H9" s="70">
        <f>'Papertoken &amp; Form - 101'!G5</f>
        <v>1</v>
      </c>
      <c r="I9" s="70">
        <f>'Papertoken &amp; Form - 101'!H5</f>
        <v>0</v>
      </c>
      <c r="J9" s="70">
        <f>'Papertoken &amp; Form - 101'!I5</f>
        <v>0</v>
      </c>
      <c r="K9" s="70">
        <f>'Papertoken &amp; Form - 101'!J5</f>
        <v>1</v>
      </c>
      <c r="L9" s="70">
        <f>'Papertoken &amp; Form - 101'!K5</f>
        <v>0</v>
      </c>
      <c r="M9" s="70">
        <f>'Papertoken &amp; Form - 101'!L5</f>
        <v>8</v>
      </c>
      <c r="N9" s="70">
        <f>'Papertoken &amp; Form - 101'!M5</f>
        <v>0</v>
      </c>
      <c r="O9" s="70">
        <f>'Papertoken &amp; Form - 101'!N5</f>
        <v>2</v>
      </c>
      <c r="P9" s="70">
        <f>'Papertoken &amp; Form - 101'!O5</f>
        <v>2</v>
      </c>
      <c r="Q9" s="2"/>
      <c r="R9" s="11" t="s">
        <v>157</v>
      </c>
      <c r="S9" s="2"/>
      <c r="T9" s="137"/>
      <c r="U9" s="11"/>
      <c r="V9" s="2"/>
      <c r="W9" s="137"/>
      <c r="X9" s="138"/>
      <c r="AA9" s="78"/>
    </row>
    <row r="10" spans="1:27" ht="14.25" customHeight="1">
      <c r="A10" s="5"/>
      <c r="B10" s="22" t="s">
        <v>14</v>
      </c>
      <c r="C10" s="11"/>
      <c r="D10" s="11"/>
      <c r="E10" s="11"/>
      <c r="F10" s="421" t="str">
        <f>'Papertoken &amp; Form - 101'!E6</f>
        <v>HEAD MASTER</v>
      </c>
      <c r="G10" s="421"/>
      <c r="H10" s="421"/>
      <c r="I10" s="421"/>
      <c r="J10" s="421"/>
      <c r="K10" s="421"/>
      <c r="L10" s="421"/>
      <c r="M10" s="426" t="s">
        <v>173</v>
      </c>
      <c r="N10" s="426"/>
      <c r="O10" s="426"/>
      <c r="P10" s="426"/>
      <c r="Q10" s="424" t="str">
        <f>'Papertoken &amp; Form - 101'!Q6</f>
        <v>Z.P.S.S.AKENAPALLI</v>
      </c>
      <c r="R10" s="424"/>
      <c r="S10" s="424"/>
      <c r="T10" s="424"/>
      <c r="U10" s="424"/>
      <c r="V10" s="424"/>
      <c r="W10" s="424"/>
      <c r="X10" s="425"/>
    </row>
    <row r="11" spans="1:27" ht="14.25" customHeight="1">
      <c r="A11" s="5"/>
      <c r="B11" s="22" t="s">
        <v>15</v>
      </c>
      <c r="C11" s="11"/>
      <c r="D11" s="11"/>
      <c r="E11" s="11"/>
      <c r="F11" s="24">
        <f>'Papertoken &amp; Form - 101'!E7</f>
        <v>0</v>
      </c>
      <c r="G11" s="24">
        <f>'Papertoken &amp; Form - 101'!F7</f>
        <v>1</v>
      </c>
      <c r="H11" s="24">
        <f>'Papertoken &amp; Form - 101'!G7</f>
        <v>2</v>
      </c>
      <c r="I11" s="15">
        <f>'Papertoken &amp; Form - 101'!H7</f>
        <v>4</v>
      </c>
      <c r="J11" s="25"/>
      <c r="K11" s="25"/>
      <c r="L11" s="11"/>
      <c r="M11" s="11" t="s">
        <v>174</v>
      </c>
      <c r="N11" s="2"/>
      <c r="O11" s="11"/>
      <c r="P11" s="2"/>
      <c r="Q11" s="75" t="str">
        <f>'Papertoken &amp; Form - 101'!Q7</f>
        <v>SBH MANCHERIAL</v>
      </c>
      <c r="R11" s="45"/>
      <c r="S11" s="45"/>
      <c r="T11" s="45"/>
      <c r="U11" s="45"/>
      <c r="V11" s="45"/>
      <c r="W11" s="45"/>
      <c r="X11" s="21"/>
      <c r="AA11" s="69"/>
    </row>
    <row r="12" spans="1:27" ht="6" customHeight="1">
      <c r="A12" s="5"/>
      <c r="B12" s="22"/>
      <c r="C12" s="11"/>
      <c r="D12" s="11"/>
      <c r="E12" s="11"/>
      <c r="F12" s="10"/>
      <c r="G12" s="10"/>
      <c r="H12" s="10"/>
      <c r="I12" s="10"/>
      <c r="J12" s="17"/>
      <c r="K12" s="17"/>
      <c r="L12" s="11"/>
      <c r="M12" s="11"/>
      <c r="N12" s="11"/>
      <c r="O12" s="11"/>
      <c r="P12" s="11"/>
      <c r="Q12" s="11"/>
      <c r="R12" s="11"/>
      <c r="S12" s="11"/>
      <c r="T12" s="11"/>
      <c r="U12" s="11"/>
      <c r="V12" s="11"/>
      <c r="W12" s="11"/>
      <c r="X12" s="23"/>
    </row>
    <row r="13" spans="1:27" ht="12.75" customHeight="1" thickBot="1">
      <c r="A13" s="5"/>
      <c r="B13" s="22" t="s">
        <v>16</v>
      </c>
      <c r="C13" s="11"/>
      <c r="D13" s="11"/>
      <c r="E13" s="11"/>
      <c r="F13" s="139">
        <v>0</v>
      </c>
      <c r="G13" s="139"/>
      <c r="H13" s="139"/>
      <c r="I13" s="140"/>
      <c r="J13" s="430" t="s">
        <v>291</v>
      </c>
      <c r="K13" s="430"/>
      <c r="L13" s="430"/>
      <c r="M13" s="11"/>
      <c r="N13" s="11"/>
      <c r="O13" s="11"/>
      <c r="P13" s="11"/>
      <c r="Q13" s="11"/>
      <c r="R13" s="45" t="s">
        <v>86</v>
      </c>
      <c r="S13" s="11"/>
      <c r="T13" s="11"/>
      <c r="U13" s="11"/>
      <c r="V13" s="11"/>
      <c r="W13" s="11"/>
      <c r="X13" s="23"/>
    </row>
    <row r="14" spans="1:27">
      <c r="A14" s="459"/>
      <c r="B14" s="141" t="s">
        <v>17</v>
      </c>
      <c r="C14" s="142"/>
      <c r="D14" s="142"/>
      <c r="E14" s="142"/>
      <c r="F14" s="142"/>
      <c r="G14" s="142"/>
      <c r="H14" s="142"/>
      <c r="I14" s="142"/>
      <c r="J14" s="142"/>
      <c r="K14" s="142"/>
      <c r="L14" s="143"/>
      <c r="M14" s="142" t="s">
        <v>18</v>
      </c>
      <c r="N14" s="142"/>
      <c r="O14" s="142"/>
      <c r="P14" s="142"/>
      <c r="Q14" s="142"/>
      <c r="R14" s="142"/>
      <c r="S14" s="142"/>
      <c r="T14" s="142" t="s">
        <v>19</v>
      </c>
      <c r="U14" s="142"/>
      <c r="V14" s="142"/>
      <c r="W14" s="142"/>
      <c r="X14" s="144"/>
    </row>
    <row r="15" spans="1:27" ht="14.25">
      <c r="A15" s="459"/>
      <c r="B15" s="22" t="s">
        <v>20</v>
      </c>
      <c r="C15" s="11"/>
      <c r="D15" s="11"/>
      <c r="E15" s="15">
        <v>2</v>
      </c>
      <c r="F15" s="15">
        <v>0</v>
      </c>
      <c r="G15" s="15">
        <v>4</v>
      </c>
      <c r="H15" s="15">
        <v>9</v>
      </c>
      <c r="I15" s="94" t="s">
        <v>317</v>
      </c>
      <c r="J15" s="16"/>
      <c r="K15" s="16"/>
      <c r="L15" s="16"/>
      <c r="M15" s="12">
        <v>1</v>
      </c>
      <c r="N15" s="11" t="s">
        <v>21</v>
      </c>
      <c r="O15" s="11"/>
      <c r="P15" s="11"/>
      <c r="Q15" s="11"/>
      <c r="R15" s="11"/>
      <c r="S15" s="11" t="s">
        <v>0</v>
      </c>
      <c r="T15" s="422"/>
      <c r="U15" s="422"/>
      <c r="V15" s="422"/>
      <c r="W15" s="422"/>
      <c r="X15" s="423"/>
      <c r="Y15" s="2"/>
    </row>
    <row r="16" spans="1:27" ht="6" customHeight="1">
      <c r="A16" s="459"/>
      <c r="B16" s="22"/>
      <c r="C16" s="11"/>
      <c r="D16" s="11"/>
      <c r="E16" s="16"/>
      <c r="F16" s="16"/>
      <c r="G16" s="557" t="s">
        <v>318</v>
      </c>
      <c r="H16" s="557"/>
      <c r="I16" s="557"/>
      <c r="J16" s="557"/>
      <c r="K16" s="557"/>
      <c r="L16" s="558"/>
      <c r="M16" s="12"/>
      <c r="N16" s="11"/>
      <c r="O16" s="11"/>
      <c r="P16" s="11"/>
      <c r="Q16" s="11"/>
      <c r="R16" s="11"/>
      <c r="S16" s="11"/>
      <c r="T16" s="71"/>
      <c r="U16" s="71"/>
      <c r="V16" s="71"/>
      <c r="W16" s="71"/>
      <c r="X16" s="72"/>
      <c r="Y16" s="2"/>
    </row>
    <row r="17" spans="1:26" ht="14.25">
      <c r="A17" s="459"/>
      <c r="B17" s="22" t="s">
        <v>22</v>
      </c>
      <c r="C17" s="11"/>
      <c r="D17" s="11"/>
      <c r="E17" s="15">
        <v>0</v>
      </c>
      <c r="F17" s="15">
        <v>3</v>
      </c>
      <c r="G17" s="557"/>
      <c r="H17" s="557"/>
      <c r="I17" s="557"/>
      <c r="J17" s="557"/>
      <c r="K17" s="557"/>
      <c r="L17" s="558"/>
      <c r="M17" s="12">
        <v>2</v>
      </c>
      <c r="N17" s="11" t="s">
        <v>23</v>
      </c>
      <c r="O17" s="11"/>
      <c r="P17" s="11"/>
      <c r="Q17" s="11"/>
      <c r="R17" s="11"/>
      <c r="S17" s="11" t="s">
        <v>0</v>
      </c>
      <c r="T17" s="422"/>
      <c r="U17" s="422"/>
      <c r="V17" s="422"/>
      <c r="W17" s="422"/>
      <c r="X17" s="423"/>
      <c r="Y17" s="2"/>
      <c r="Z17" s="2"/>
    </row>
    <row r="18" spans="1:26" ht="6" customHeight="1">
      <c r="A18" s="459"/>
      <c r="B18" s="22"/>
      <c r="C18" s="11"/>
      <c r="D18" s="11"/>
      <c r="E18" s="31"/>
      <c r="F18" s="31"/>
      <c r="G18" s="31"/>
      <c r="H18" s="368" t="s">
        <v>319</v>
      </c>
      <c r="I18" s="368"/>
      <c r="J18" s="368"/>
      <c r="K18" s="368"/>
      <c r="L18" s="559"/>
      <c r="M18" s="12"/>
      <c r="N18" s="11"/>
      <c r="O18" s="11"/>
      <c r="P18" s="11"/>
      <c r="Q18" s="11"/>
      <c r="R18" s="11"/>
      <c r="S18" s="11"/>
      <c r="T18" s="71"/>
      <c r="U18" s="71"/>
      <c r="V18" s="71"/>
      <c r="W18" s="71"/>
      <c r="X18" s="72"/>
    </row>
    <row r="19" spans="1:26" ht="18" customHeight="1">
      <c r="A19" s="459"/>
      <c r="B19" s="22" t="s">
        <v>24</v>
      </c>
      <c r="C19" s="11"/>
      <c r="D19" s="11"/>
      <c r="E19" s="15">
        <v>1</v>
      </c>
      <c r="F19" s="15">
        <v>0</v>
      </c>
      <c r="G19" s="15">
        <v>4</v>
      </c>
      <c r="H19" s="368"/>
      <c r="I19" s="368"/>
      <c r="J19" s="368"/>
      <c r="K19" s="368"/>
      <c r="L19" s="559"/>
      <c r="M19" s="12">
        <v>3</v>
      </c>
      <c r="N19" s="11" t="s">
        <v>25</v>
      </c>
      <c r="O19" s="11"/>
      <c r="P19" s="11"/>
      <c r="Q19" s="11"/>
      <c r="R19" s="11"/>
      <c r="S19" s="11" t="s">
        <v>0</v>
      </c>
      <c r="T19" s="422"/>
      <c r="U19" s="422"/>
      <c r="V19" s="422"/>
      <c r="W19" s="422"/>
      <c r="X19" s="423"/>
    </row>
    <row r="20" spans="1:26" ht="6" customHeight="1">
      <c r="A20" s="459"/>
      <c r="B20" s="22"/>
      <c r="C20" s="11"/>
      <c r="D20" s="11"/>
      <c r="E20" s="31"/>
      <c r="F20" s="31"/>
      <c r="G20" s="31"/>
      <c r="H20" s="368"/>
      <c r="I20" s="368"/>
      <c r="J20" s="368"/>
      <c r="K20" s="368"/>
      <c r="L20" s="559"/>
      <c r="M20" s="12"/>
      <c r="N20" s="11"/>
      <c r="O20" s="11"/>
      <c r="P20" s="11"/>
      <c r="Q20" s="11"/>
      <c r="R20" s="11"/>
      <c r="S20" s="11"/>
      <c r="T20" s="71"/>
      <c r="U20" s="71"/>
      <c r="V20" s="71"/>
      <c r="W20" s="71"/>
      <c r="X20" s="72"/>
    </row>
    <row r="21" spans="1:26" ht="14.25" customHeight="1">
      <c r="A21" s="459"/>
      <c r="B21" s="214" t="s">
        <v>26</v>
      </c>
      <c r="C21" s="11"/>
      <c r="D21" s="11"/>
      <c r="E21" s="15"/>
      <c r="F21" s="15"/>
      <c r="G21" s="10"/>
      <c r="H21" s="16"/>
      <c r="I21" s="16"/>
      <c r="J21" s="16"/>
      <c r="K21" s="16"/>
      <c r="L21" s="16"/>
      <c r="M21" s="12">
        <v>4</v>
      </c>
      <c r="N21" s="11" t="s">
        <v>27</v>
      </c>
      <c r="O21" s="11"/>
      <c r="P21" s="11"/>
      <c r="Q21" s="11"/>
      <c r="R21" s="11"/>
      <c r="S21" s="11" t="s">
        <v>0</v>
      </c>
      <c r="T21" s="422"/>
      <c r="U21" s="422"/>
      <c r="V21" s="422"/>
      <c r="W21" s="422"/>
      <c r="X21" s="423"/>
    </row>
    <row r="22" spans="1:26" ht="6" customHeight="1">
      <c r="A22" s="459"/>
      <c r="B22" s="22"/>
      <c r="C22" s="11"/>
      <c r="D22" s="11"/>
      <c r="E22" s="10"/>
      <c r="F22" s="10"/>
      <c r="G22" s="10"/>
      <c r="H22" s="560" t="s">
        <v>320</v>
      </c>
      <c r="I22" s="560"/>
      <c r="J22" s="560"/>
      <c r="K22" s="560"/>
      <c r="L22" s="561"/>
      <c r="M22" s="12"/>
      <c r="N22" s="11"/>
      <c r="O22" s="11"/>
      <c r="P22" s="11"/>
      <c r="Q22" s="11"/>
      <c r="R22" s="11"/>
      <c r="S22" s="11"/>
      <c r="T22" s="71"/>
      <c r="U22" s="71"/>
      <c r="V22" s="71"/>
      <c r="W22" s="71"/>
      <c r="X22" s="72"/>
    </row>
    <row r="23" spans="1:26" ht="14.25" customHeight="1">
      <c r="A23" s="459"/>
      <c r="B23" s="22" t="s">
        <v>28</v>
      </c>
      <c r="C23" s="11"/>
      <c r="D23" s="11"/>
      <c r="E23" s="15">
        <v>0</v>
      </c>
      <c r="F23" s="15">
        <v>8</v>
      </c>
      <c r="G23" s="10"/>
      <c r="H23" s="560"/>
      <c r="I23" s="560"/>
      <c r="J23" s="560"/>
      <c r="K23" s="560"/>
      <c r="L23" s="561"/>
      <c r="M23" s="12">
        <v>5</v>
      </c>
      <c r="N23" s="11" t="s">
        <v>29</v>
      </c>
      <c r="O23" s="11"/>
      <c r="P23" s="11"/>
      <c r="Q23" s="11"/>
      <c r="R23" s="11"/>
      <c r="S23" s="11" t="s">
        <v>0</v>
      </c>
      <c r="T23" s="431"/>
      <c r="U23" s="431"/>
      <c r="V23" s="431"/>
      <c r="W23" s="431"/>
      <c r="X23" s="432"/>
    </row>
    <row r="24" spans="1:26" ht="6" customHeight="1">
      <c r="A24" s="459"/>
      <c r="B24" s="22"/>
      <c r="C24" s="11"/>
      <c r="D24" s="11"/>
      <c r="E24" s="10"/>
      <c r="F24" s="10"/>
      <c r="G24" s="10"/>
      <c r="H24" s="560"/>
      <c r="I24" s="560"/>
      <c r="J24" s="560"/>
      <c r="K24" s="560"/>
      <c r="L24" s="561"/>
      <c r="M24" s="12"/>
      <c r="N24" s="11"/>
      <c r="O24" s="11"/>
      <c r="P24" s="11"/>
      <c r="Q24" s="11"/>
      <c r="R24" s="11"/>
      <c r="S24" s="11"/>
      <c r="T24" s="71"/>
      <c r="U24" s="71"/>
      <c r="V24" s="71"/>
      <c r="W24" s="71"/>
      <c r="X24" s="72"/>
    </row>
    <row r="25" spans="1:26" ht="14.25">
      <c r="A25" s="459"/>
      <c r="B25" s="22" t="s">
        <v>30</v>
      </c>
      <c r="C25" s="11"/>
      <c r="D25" s="11"/>
      <c r="E25" s="15">
        <v>4</v>
      </c>
      <c r="F25" s="15">
        <v>5</v>
      </c>
      <c r="G25" s="15">
        <v>0</v>
      </c>
      <c r="H25" s="77" t="s">
        <v>321</v>
      </c>
      <c r="I25" s="16"/>
      <c r="J25" s="16"/>
      <c r="K25" s="16"/>
      <c r="L25" s="16"/>
      <c r="M25" s="12">
        <v>6</v>
      </c>
      <c r="N25" s="26" t="s">
        <v>31</v>
      </c>
      <c r="O25" s="11"/>
      <c r="P25" s="11"/>
      <c r="Q25" s="11"/>
      <c r="R25" s="11"/>
      <c r="S25" s="11" t="s">
        <v>0</v>
      </c>
      <c r="T25" s="431"/>
      <c r="U25" s="431"/>
      <c r="V25" s="431"/>
      <c r="W25" s="431"/>
      <c r="X25" s="432"/>
    </row>
    <row r="26" spans="1:26" ht="14.25">
      <c r="A26" s="459"/>
      <c r="B26" s="33"/>
      <c r="C26" s="19"/>
      <c r="D26" s="19"/>
      <c r="E26" s="34"/>
      <c r="F26" s="34"/>
      <c r="G26" s="34"/>
      <c r="H26" s="34"/>
      <c r="I26" s="34"/>
      <c r="J26" s="34"/>
      <c r="K26" s="34"/>
      <c r="L26" s="35"/>
      <c r="M26" s="12">
        <v>7</v>
      </c>
      <c r="N26" s="11" t="s">
        <v>32</v>
      </c>
      <c r="O26" s="11"/>
      <c r="P26" s="11"/>
      <c r="Q26" s="11"/>
      <c r="R26" s="11"/>
      <c r="S26" s="11" t="s">
        <v>0</v>
      </c>
      <c r="T26" s="431"/>
      <c r="U26" s="431"/>
      <c r="V26" s="431"/>
      <c r="W26" s="431"/>
      <c r="X26" s="432"/>
    </row>
    <row r="27" spans="1:26" ht="14.25">
      <c r="A27" s="459"/>
      <c r="B27" s="22"/>
      <c r="C27" s="11"/>
      <c r="D27" s="11"/>
      <c r="E27" s="11"/>
      <c r="F27" s="11"/>
      <c r="G27" s="11"/>
      <c r="H27" s="11"/>
      <c r="I27" s="11"/>
      <c r="J27" s="11"/>
      <c r="K27" s="11"/>
      <c r="L27" s="11"/>
      <c r="M27" s="12">
        <v>8</v>
      </c>
      <c r="N27" s="11" t="s">
        <v>33</v>
      </c>
      <c r="O27" s="11"/>
      <c r="P27" s="11"/>
      <c r="Q27" s="11"/>
      <c r="R27" s="11"/>
      <c r="S27" s="11" t="s">
        <v>0</v>
      </c>
      <c r="T27" s="431"/>
      <c r="U27" s="431"/>
      <c r="V27" s="431"/>
      <c r="W27" s="431"/>
      <c r="X27" s="432"/>
    </row>
    <row r="28" spans="1:26" ht="14.25">
      <c r="A28" s="459"/>
      <c r="B28" s="32" t="s">
        <v>34</v>
      </c>
      <c r="C28" s="11"/>
      <c r="D28" s="11"/>
      <c r="E28" s="11"/>
      <c r="F28" s="36" t="s">
        <v>35</v>
      </c>
      <c r="G28" s="26" t="s">
        <v>36</v>
      </c>
      <c r="H28" s="11"/>
      <c r="I28" s="11"/>
      <c r="J28" s="11"/>
      <c r="K28" s="36" t="s">
        <v>376</v>
      </c>
      <c r="L28" s="11"/>
      <c r="M28" s="12">
        <v>9</v>
      </c>
      <c r="N28" s="11" t="s">
        <v>38</v>
      </c>
      <c r="O28" s="11"/>
      <c r="P28" s="11"/>
      <c r="Q28" s="11"/>
      <c r="R28" s="11"/>
      <c r="S28" s="11" t="s">
        <v>0</v>
      </c>
      <c r="T28" s="431"/>
      <c r="U28" s="431"/>
      <c r="V28" s="431"/>
      <c r="W28" s="431"/>
      <c r="X28" s="432"/>
    </row>
    <row r="29" spans="1:26" ht="14.25">
      <c r="A29" s="459"/>
      <c r="B29" s="32" t="s">
        <v>39</v>
      </c>
      <c r="C29" s="11"/>
      <c r="D29" s="11"/>
      <c r="E29" s="11"/>
      <c r="F29" s="11"/>
      <c r="G29" s="11"/>
      <c r="H29" s="11"/>
      <c r="I29" s="11"/>
      <c r="J29" s="11"/>
      <c r="K29" s="11"/>
      <c r="L29" s="11"/>
      <c r="M29" s="12">
        <v>10</v>
      </c>
      <c r="N29" s="11" t="s">
        <v>40</v>
      </c>
      <c r="O29" s="11"/>
      <c r="P29" s="11"/>
      <c r="Q29" s="11"/>
      <c r="R29" s="11"/>
      <c r="S29" s="11" t="s">
        <v>0</v>
      </c>
      <c r="T29" s="431"/>
      <c r="U29" s="431"/>
      <c r="V29" s="431"/>
      <c r="W29" s="431"/>
      <c r="X29" s="432"/>
    </row>
    <row r="30" spans="1:26" ht="14.25">
      <c r="A30" s="459"/>
      <c r="B30" s="32" t="s">
        <v>41</v>
      </c>
      <c r="C30" s="11"/>
      <c r="D30" s="11"/>
      <c r="E30" s="11"/>
      <c r="F30" s="36">
        <f>E15</f>
        <v>2</v>
      </c>
      <c r="G30" s="36">
        <v>2</v>
      </c>
      <c r="H30" s="36">
        <v>0</v>
      </c>
      <c r="I30" s="36">
        <v>2</v>
      </c>
      <c r="J30" s="11"/>
      <c r="K30" s="11"/>
      <c r="L30" s="11"/>
      <c r="M30" s="12">
        <v>11</v>
      </c>
      <c r="N30" s="11" t="s">
        <v>42</v>
      </c>
      <c r="O30" s="11"/>
      <c r="P30" s="11"/>
      <c r="Q30" s="11"/>
      <c r="R30" s="11"/>
      <c r="S30" s="11" t="s">
        <v>0</v>
      </c>
      <c r="T30" s="431"/>
      <c r="U30" s="431"/>
      <c r="V30" s="431"/>
      <c r="W30" s="431"/>
      <c r="X30" s="432"/>
    </row>
    <row r="31" spans="1:26" ht="14.25">
      <c r="A31" s="459"/>
      <c r="B31" s="33"/>
      <c r="C31" s="19"/>
      <c r="D31" s="19"/>
      <c r="E31" s="19"/>
      <c r="F31" s="19"/>
      <c r="G31" s="19"/>
      <c r="H31" s="19"/>
      <c r="I31" s="19"/>
      <c r="J31" s="19"/>
      <c r="K31" s="19"/>
      <c r="L31" s="37"/>
      <c r="M31" s="12">
        <v>12</v>
      </c>
      <c r="N31" s="11" t="s">
        <v>43</v>
      </c>
      <c r="O31" s="11"/>
      <c r="P31" s="11"/>
      <c r="Q31" s="11"/>
      <c r="R31" s="11"/>
      <c r="S31" s="11" t="s">
        <v>0</v>
      </c>
      <c r="T31" s="433"/>
      <c r="U31" s="433"/>
      <c r="V31" s="433"/>
      <c r="W31" s="433"/>
      <c r="X31" s="435"/>
    </row>
    <row r="32" spans="1:26" ht="14.25">
      <c r="A32" s="459"/>
      <c r="B32" s="22"/>
      <c r="C32" s="11"/>
      <c r="D32" s="11"/>
      <c r="E32" s="11"/>
      <c r="F32" s="11"/>
      <c r="G32" s="11"/>
      <c r="H32" s="11"/>
      <c r="I32" s="11"/>
      <c r="J32" s="11"/>
      <c r="K32" s="11"/>
      <c r="L32" s="11"/>
      <c r="M32" s="12">
        <v>13</v>
      </c>
      <c r="N32" s="11" t="s">
        <v>44</v>
      </c>
      <c r="O32" s="11"/>
      <c r="P32" s="11"/>
      <c r="Q32" s="11"/>
      <c r="R32" s="11"/>
      <c r="S32" s="11" t="s">
        <v>0</v>
      </c>
      <c r="T32" s="431"/>
      <c r="U32" s="431"/>
      <c r="V32" s="431"/>
      <c r="W32" s="431"/>
      <c r="X32" s="432"/>
    </row>
    <row r="33" spans="1:25" ht="14.25">
      <c r="A33" s="459"/>
      <c r="B33" s="32" t="s">
        <v>45</v>
      </c>
      <c r="C33" s="11"/>
      <c r="D33" s="11"/>
      <c r="E33" s="11"/>
      <c r="F33" s="11"/>
      <c r="G33" s="11" t="s">
        <v>0</v>
      </c>
      <c r="H33" s="433"/>
      <c r="I33" s="433"/>
      <c r="J33" s="433"/>
      <c r="K33" s="433"/>
      <c r="L33" s="434"/>
      <c r="M33" s="11">
        <v>14</v>
      </c>
      <c r="N33" s="11" t="s">
        <v>46</v>
      </c>
      <c r="O33" s="11"/>
      <c r="P33" s="11"/>
      <c r="Q33" s="11"/>
      <c r="R33" s="11"/>
      <c r="S33" s="11" t="s">
        <v>0</v>
      </c>
      <c r="T33" s="431"/>
      <c r="U33" s="431"/>
      <c r="V33" s="431"/>
      <c r="W33" s="431"/>
      <c r="X33" s="432"/>
    </row>
    <row r="34" spans="1:25" ht="14.25">
      <c r="A34" s="459"/>
      <c r="B34" s="32" t="s">
        <v>47</v>
      </c>
      <c r="C34" s="11"/>
      <c r="D34" s="11"/>
      <c r="E34" s="11"/>
      <c r="F34" s="11"/>
      <c r="G34" s="11" t="s">
        <v>0</v>
      </c>
      <c r="H34" s="433"/>
      <c r="I34" s="433"/>
      <c r="J34" s="433"/>
      <c r="K34" s="433"/>
      <c r="L34" s="434"/>
      <c r="M34" s="11">
        <v>15</v>
      </c>
      <c r="N34" s="11" t="s">
        <v>48</v>
      </c>
      <c r="O34" s="11"/>
      <c r="P34" s="11"/>
      <c r="Q34" s="11"/>
      <c r="R34" s="11"/>
      <c r="S34" s="11" t="s">
        <v>0</v>
      </c>
      <c r="T34" s="431"/>
      <c r="U34" s="431"/>
      <c r="V34" s="431"/>
      <c r="W34" s="431"/>
      <c r="X34" s="432"/>
    </row>
    <row r="35" spans="1:25" ht="14.25">
      <c r="A35" s="459"/>
      <c r="B35" s="32" t="s">
        <v>49</v>
      </c>
      <c r="C35" s="11"/>
      <c r="D35" s="11"/>
      <c r="E35" s="11"/>
      <c r="F35" s="11"/>
      <c r="G35" s="11" t="s">
        <v>0</v>
      </c>
      <c r="H35" s="433"/>
      <c r="I35" s="433"/>
      <c r="J35" s="433"/>
      <c r="K35" s="433"/>
      <c r="L35" s="434"/>
      <c r="M35" s="11">
        <v>16</v>
      </c>
      <c r="N35" s="11" t="s">
        <v>50</v>
      </c>
      <c r="O35" s="11"/>
      <c r="P35" s="11"/>
      <c r="Q35" s="11"/>
      <c r="R35" s="11"/>
      <c r="S35" s="11" t="s">
        <v>0</v>
      </c>
      <c r="T35" s="431"/>
      <c r="U35" s="431"/>
      <c r="V35" s="431"/>
      <c r="W35" s="431"/>
      <c r="X35" s="432"/>
    </row>
    <row r="36" spans="1:25" ht="14.25">
      <c r="A36" s="459"/>
      <c r="B36" s="216" t="s">
        <v>52</v>
      </c>
      <c r="C36" s="11"/>
      <c r="D36" s="11"/>
      <c r="E36" s="11"/>
      <c r="F36" s="11"/>
      <c r="G36" s="11" t="s">
        <v>0</v>
      </c>
      <c r="H36" s="433"/>
      <c r="I36" s="433"/>
      <c r="J36" s="433"/>
      <c r="K36" s="433"/>
      <c r="L36" s="434"/>
      <c r="M36" s="11">
        <v>17</v>
      </c>
      <c r="N36" s="11" t="s">
        <v>51</v>
      </c>
      <c r="O36" s="11"/>
      <c r="P36" s="11"/>
      <c r="Q36" s="11"/>
      <c r="R36" s="11"/>
      <c r="S36" s="11" t="s">
        <v>0</v>
      </c>
      <c r="T36" s="431"/>
      <c r="U36" s="431"/>
      <c r="V36" s="431"/>
      <c r="W36" s="431"/>
      <c r="X36" s="432"/>
    </row>
    <row r="37" spans="1:25" ht="14.25">
      <c r="A37" s="459"/>
      <c r="B37" s="216" t="s">
        <v>292</v>
      </c>
      <c r="C37" s="11"/>
      <c r="D37" s="11"/>
      <c r="E37" s="11"/>
      <c r="F37" s="11"/>
      <c r="G37" s="11" t="s">
        <v>0</v>
      </c>
      <c r="H37" s="449">
        <f>'Inner (2)'!J6</f>
        <v>6070</v>
      </c>
      <c r="I37" s="449"/>
      <c r="J37" s="449"/>
      <c r="K37" s="449"/>
      <c r="L37" s="450"/>
      <c r="M37" s="11">
        <v>18</v>
      </c>
      <c r="N37" s="11" t="s">
        <v>53</v>
      </c>
      <c r="O37" s="11"/>
      <c r="P37" s="11"/>
      <c r="Q37" s="11"/>
      <c r="R37" s="11"/>
      <c r="S37" s="11" t="s">
        <v>0</v>
      </c>
      <c r="T37" s="431"/>
      <c r="U37" s="431"/>
      <c r="V37" s="431"/>
      <c r="W37" s="431"/>
      <c r="X37" s="432"/>
    </row>
    <row r="38" spans="1:25" ht="14.25">
      <c r="A38" s="459"/>
      <c r="B38" s="22"/>
      <c r="C38" s="11"/>
      <c r="D38" s="11"/>
      <c r="E38" s="11"/>
      <c r="F38" s="11"/>
      <c r="G38" s="11" t="s">
        <v>0</v>
      </c>
      <c r="H38" s="433"/>
      <c r="I38" s="433"/>
      <c r="J38" s="433"/>
      <c r="K38" s="433"/>
      <c r="L38" s="434"/>
      <c r="M38" s="11">
        <v>19</v>
      </c>
      <c r="N38" s="11" t="s">
        <v>54</v>
      </c>
      <c r="O38" s="11"/>
      <c r="P38" s="11"/>
      <c r="Q38" s="11"/>
      <c r="R38" s="11"/>
      <c r="S38" s="11" t="s">
        <v>0</v>
      </c>
      <c r="T38" s="431"/>
      <c r="U38" s="431"/>
      <c r="V38" s="431"/>
      <c r="W38" s="431"/>
      <c r="X38" s="432"/>
    </row>
    <row r="39" spans="1:25" ht="14.25">
      <c r="A39" s="459"/>
      <c r="B39" s="22"/>
      <c r="C39" s="11"/>
      <c r="D39" s="11"/>
      <c r="E39" s="11"/>
      <c r="F39" s="11"/>
      <c r="G39" s="11" t="s">
        <v>0</v>
      </c>
      <c r="H39" s="433"/>
      <c r="I39" s="433"/>
      <c r="J39" s="433"/>
      <c r="K39" s="433"/>
      <c r="L39" s="434"/>
      <c r="M39" s="11">
        <v>20</v>
      </c>
      <c r="N39" s="11" t="s">
        <v>55</v>
      </c>
      <c r="O39" s="11"/>
      <c r="P39" s="11"/>
      <c r="Q39" s="11"/>
      <c r="R39" s="11"/>
      <c r="S39" s="11" t="s">
        <v>0</v>
      </c>
      <c r="T39" s="422"/>
      <c r="U39" s="422"/>
      <c r="V39" s="422"/>
      <c r="W39" s="422"/>
      <c r="X39" s="423"/>
    </row>
    <row r="40" spans="1:25" ht="14.25">
      <c r="A40" s="459"/>
      <c r="B40" s="22"/>
      <c r="C40" s="11"/>
      <c r="D40" s="38" t="e">
        <v>#REF!</v>
      </c>
      <c r="E40" s="11"/>
      <c r="F40" s="11"/>
      <c r="G40" s="11" t="s">
        <v>0</v>
      </c>
      <c r="H40" s="443"/>
      <c r="I40" s="443"/>
      <c r="J40" s="443"/>
      <c r="K40" s="443"/>
      <c r="L40" s="444"/>
      <c r="M40" s="11">
        <v>21</v>
      </c>
      <c r="N40" s="11"/>
      <c r="O40" s="11"/>
      <c r="P40" s="11"/>
      <c r="Q40" s="11"/>
      <c r="R40" s="11"/>
      <c r="S40" s="11" t="s">
        <v>0</v>
      </c>
      <c r="T40" s="422"/>
      <c r="U40" s="422"/>
      <c r="V40" s="422"/>
      <c r="W40" s="422"/>
      <c r="X40" s="423"/>
    </row>
    <row r="41" spans="1:25" ht="14.25">
      <c r="A41" s="459"/>
      <c r="B41" s="22"/>
      <c r="C41" s="11"/>
      <c r="D41" s="11"/>
      <c r="E41" s="11"/>
      <c r="F41" s="11"/>
      <c r="G41" s="11" t="s">
        <v>0</v>
      </c>
      <c r="H41" s="433"/>
      <c r="I41" s="433"/>
      <c r="J41" s="433"/>
      <c r="K41" s="433"/>
      <c r="L41" s="434"/>
      <c r="M41" s="39" t="s">
        <v>56</v>
      </c>
      <c r="N41" s="39"/>
      <c r="O41" s="39"/>
      <c r="P41" s="39"/>
      <c r="Q41" s="39"/>
      <c r="R41" s="39"/>
      <c r="S41" s="39" t="s">
        <v>0</v>
      </c>
      <c r="T41" s="445">
        <f>SUM(T15:T40)</f>
        <v>0</v>
      </c>
      <c r="U41" s="445"/>
      <c r="V41" s="445"/>
      <c r="W41" s="445"/>
      <c r="X41" s="446"/>
    </row>
    <row r="42" spans="1:25" ht="14.25">
      <c r="A42" s="459"/>
      <c r="B42" s="22" t="s">
        <v>57</v>
      </c>
      <c r="C42" s="11"/>
      <c r="D42" s="11"/>
      <c r="E42" s="11"/>
      <c r="F42" s="11"/>
      <c r="G42" s="11" t="s">
        <v>0</v>
      </c>
      <c r="H42" s="449">
        <f>SUM(H33:L41)</f>
        <v>6070</v>
      </c>
      <c r="I42" s="449"/>
      <c r="J42" s="449"/>
      <c r="K42" s="449"/>
      <c r="L42" s="450"/>
      <c r="M42" s="26"/>
      <c r="N42" s="11"/>
      <c r="O42" s="11"/>
      <c r="P42" s="11"/>
      <c r="Q42" s="11"/>
      <c r="R42" s="11"/>
      <c r="S42" s="40"/>
      <c r="T42" s="2"/>
      <c r="U42" s="2"/>
      <c r="V42" s="2"/>
      <c r="W42" s="2"/>
      <c r="X42" s="21"/>
      <c r="Y42" s="2"/>
    </row>
    <row r="43" spans="1:25" ht="14.25">
      <c r="A43" s="459"/>
      <c r="B43" s="22" t="s">
        <v>59</v>
      </c>
      <c r="C43" s="11"/>
      <c r="D43" s="11"/>
      <c r="E43" s="11"/>
      <c r="F43" s="11"/>
      <c r="G43" s="11" t="s">
        <v>0</v>
      </c>
      <c r="H43" s="449">
        <f>T41</f>
        <v>0</v>
      </c>
      <c r="I43" s="449"/>
      <c r="J43" s="449"/>
      <c r="K43" s="449"/>
      <c r="L43" s="450"/>
      <c r="M43" s="11"/>
      <c r="N43" s="11"/>
      <c r="O43" s="11"/>
      <c r="P43" s="11"/>
      <c r="Q43" s="11"/>
      <c r="R43" s="11"/>
      <c r="S43" s="11"/>
      <c r="T43" s="11"/>
      <c r="U43" s="11"/>
      <c r="V43" s="11"/>
      <c r="W43" s="11"/>
      <c r="X43" s="23"/>
      <c r="Y43" s="2"/>
    </row>
    <row r="44" spans="1:25" ht="14.25">
      <c r="A44" s="459"/>
      <c r="B44" s="22" t="s">
        <v>60</v>
      </c>
      <c r="C44" s="11"/>
      <c r="D44" s="11"/>
      <c r="E44" s="11"/>
      <c r="F44" s="11"/>
      <c r="G44" s="11" t="s">
        <v>0</v>
      </c>
      <c r="H44" s="451">
        <f>H42-H43</f>
        <v>6070</v>
      </c>
      <c r="I44" s="451"/>
      <c r="J44" s="451"/>
      <c r="K44" s="451"/>
      <c r="L44" s="452"/>
      <c r="M44" s="11"/>
      <c r="N44" s="11"/>
      <c r="O44" s="41"/>
      <c r="P44" s="11"/>
      <c r="Q44" s="11"/>
      <c r="R44" s="11"/>
      <c r="S44" s="11"/>
      <c r="T44" s="11"/>
      <c r="U44" s="11"/>
      <c r="V44" s="11"/>
      <c r="W44" s="11"/>
      <c r="X44" s="23"/>
      <c r="Y44" s="2"/>
    </row>
    <row r="45" spans="1:25">
      <c r="A45" s="459"/>
      <c r="B45" s="22" t="s">
        <v>61</v>
      </c>
      <c r="C45" s="11"/>
      <c r="D45" s="11"/>
      <c r="E45" s="11"/>
      <c r="F45" s="11"/>
      <c r="G45" s="11"/>
      <c r="H45" s="42"/>
      <c r="I45" s="42"/>
      <c r="J45" s="42"/>
      <c r="K45" s="42"/>
      <c r="L45" s="43"/>
      <c r="M45" s="11"/>
      <c r="N45" s="11"/>
      <c r="O45" s="11"/>
      <c r="P45" s="11"/>
      <c r="Q45" s="11"/>
      <c r="R45" s="11"/>
      <c r="S45" s="11"/>
      <c r="T45" s="11"/>
      <c r="U45" s="11"/>
      <c r="V45" s="11"/>
      <c r="W45" s="11"/>
      <c r="X45" s="23"/>
      <c r="Y45" s="2"/>
    </row>
    <row r="46" spans="1:25" ht="15.75" customHeight="1">
      <c r="A46" s="459"/>
      <c r="B46" s="453" t="str">
        <f>Data!AP24</f>
        <v xml:space="preserve">       Six  Thousand  Seventy </v>
      </c>
      <c r="C46" s="454"/>
      <c r="D46" s="454"/>
      <c r="E46" s="454"/>
      <c r="F46" s="454"/>
      <c r="G46" s="454"/>
      <c r="H46" s="454"/>
      <c r="I46" s="454"/>
      <c r="J46" s="454"/>
      <c r="K46" s="454"/>
      <c r="L46" s="455"/>
      <c r="M46" s="44"/>
      <c r="N46" s="44"/>
      <c r="O46" s="44"/>
      <c r="P46" s="44"/>
      <c r="Q46" s="44"/>
      <c r="R46" s="45"/>
      <c r="S46" s="45"/>
      <c r="T46" s="45"/>
      <c r="U46" s="45"/>
      <c r="V46" s="45"/>
      <c r="W46" s="45"/>
      <c r="X46" s="46"/>
      <c r="Y46" s="2"/>
    </row>
    <row r="47" spans="1:25" ht="13.5" customHeight="1">
      <c r="A47" s="459"/>
      <c r="B47" s="456"/>
      <c r="C47" s="457"/>
      <c r="D47" s="457"/>
      <c r="E47" s="457"/>
      <c r="F47" s="457"/>
      <c r="G47" s="457"/>
      <c r="H47" s="457"/>
      <c r="I47" s="457"/>
      <c r="J47" s="457"/>
      <c r="K47" s="457"/>
      <c r="L47" s="458"/>
      <c r="M47" s="18"/>
      <c r="N47" s="19"/>
      <c r="O47" s="19"/>
      <c r="P47" s="19"/>
      <c r="Q47" s="19"/>
      <c r="R47" s="19"/>
      <c r="S47" s="19" t="s">
        <v>62</v>
      </c>
      <c r="T47" s="19"/>
      <c r="U47" s="19"/>
      <c r="V47" s="19"/>
      <c r="W47" s="19"/>
      <c r="X47" s="47"/>
      <c r="Y47" s="2"/>
    </row>
    <row r="48" spans="1:25" ht="15.75" customHeight="1">
      <c r="A48" s="459"/>
      <c r="B48" s="437"/>
      <c r="C48" s="438"/>
      <c r="D48" s="438"/>
      <c r="E48" s="438"/>
      <c r="F48" s="438"/>
      <c r="G48" s="438"/>
      <c r="H48" s="438"/>
      <c r="I48" s="438"/>
      <c r="J48" s="438"/>
      <c r="K48" s="438"/>
      <c r="L48" s="438"/>
      <c r="M48" s="438"/>
      <c r="N48" s="438"/>
      <c r="O48" s="438"/>
      <c r="P48" s="438"/>
      <c r="Q48" s="438"/>
      <c r="R48" s="438"/>
      <c r="S48" s="438"/>
      <c r="T48" s="438"/>
      <c r="U48" s="438"/>
      <c r="V48" s="438"/>
      <c r="W48" s="438"/>
      <c r="X48" s="439"/>
      <c r="Y48" s="2"/>
    </row>
    <row r="49" spans="1:25" ht="18" customHeight="1">
      <c r="A49" s="459"/>
      <c r="B49" s="22" t="s">
        <v>63</v>
      </c>
      <c r="C49" s="11" t="s">
        <v>64</v>
      </c>
      <c r="D49" s="11"/>
      <c r="E49" s="11"/>
      <c r="F49" s="11"/>
      <c r="G49" s="11"/>
      <c r="H49" s="11" t="s">
        <v>65</v>
      </c>
      <c r="I49" s="11"/>
      <c r="J49" s="11"/>
      <c r="K49" s="11"/>
      <c r="L49" s="11"/>
      <c r="M49" s="11"/>
      <c r="N49" s="11"/>
      <c r="O49" s="11"/>
      <c r="P49" s="11"/>
      <c r="Q49" s="11"/>
      <c r="R49" s="11"/>
      <c r="S49" s="11"/>
      <c r="T49" s="11"/>
      <c r="U49" s="11"/>
      <c r="V49" s="11"/>
      <c r="W49" s="11"/>
      <c r="X49" s="23"/>
      <c r="Y49" s="2"/>
    </row>
    <row r="50" spans="1:25" ht="18" customHeight="1">
      <c r="A50" s="459"/>
      <c r="B50" s="48" t="s">
        <v>66</v>
      </c>
      <c r="C50" s="11"/>
      <c r="D50" s="11"/>
      <c r="E50" s="11"/>
      <c r="F50" s="11"/>
      <c r="G50" s="11"/>
      <c r="H50" s="11"/>
      <c r="I50" s="11"/>
      <c r="J50" s="11"/>
      <c r="K50" s="11"/>
      <c r="L50" s="11"/>
      <c r="M50" s="11"/>
      <c r="N50" s="11"/>
      <c r="O50" s="11"/>
      <c r="P50" s="11"/>
      <c r="Q50" s="11"/>
      <c r="R50" s="11"/>
      <c r="S50" s="11"/>
      <c r="T50" s="11"/>
      <c r="U50" s="11"/>
      <c r="V50" s="11"/>
      <c r="W50" s="11"/>
      <c r="X50" s="23"/>
      <c r="Y50" s="2"/>
    </row>
    <row r="51" spans="1:25" ht="18" customHeight="1">
      <c r="A51" s="459"/>
      <c r="B51" s="440" t="s">
        <v>67</v>
      </c>
      <c r="C51" s="441"/>
      <c r="D51" s="441"/>
      <c r="E51" s="441"/>
      <c r="F51" s="441"/>
      <c r="G51" s="441"/>
      <c r="H51" s="441"/>
      <c r="I51" s="441"/>
      <c r="J51" s="441"/>
      <c r="K51" s="441"/>
      <c r="L51" s="441"/>
      <c r="M51" s="441"/>
      <c r="N51" s="441"/>
      <c r="O51" s="441"/>
      <c r="P51" s="441"/>
      <c r="Q51" s="441"/>
      <c r="R51" s="441"/>
      <c r="S51" s="441"/>
      <c r="T51" s="441"/>
      <c r="U51" s="441"/>
      <c r="V51" s="441"/>
      <c r="W51" s="441"/>
      <c r="X51" s="442"/>
      <c r="Y51" s="2"/>
    </row>
    <row r="52" spans="1:25" ht="18" customHeight="1">
      <c r="A52" s="447"/>
      <c r="B52" s="48" t="s">
        <v>68</v>
      </c>
      <c r="C52" s="11"/>
      <c r="D52" s="11"/>
      <c r="E52" s="11"/>
      <c r="F52" s="11"/>
      <c r="G52" s="11"/>
      <c r="H52" s="11"/>
      <c r="I52" s="11"/>
      <c r="J52" s="11"/>
      <c r="K52" s="11"/>
      <c r="L52" s="11"/>
      <c r="M52" s="11"/>
      <c r="N52" s="11"/>
      <c r="O52" s="11"/>
      <c r="P52" s="11"/>
      <c r="Q52" s="11"/>
      <c r="R52" s="11"/>
      <c r="S52" s="11"/>
      <c r="T52" s="11"/>
      <c r="U52" s="11"/>
      <c r="V52" s="11"/>
      <c r="W52" s="11"/>
      <c r="X52" s="23"/>
      <c r="Y52" s="2"/>
    </row>
    <row r="53" spans="1:25" ht="18" customHeight="1">
      <c r="A53" s="448"/>
      <c r="B53" s="22"/>
      <c r="C53" s="11"/>
      <c r="D53" s="11"/>
      <c r="E53" s="26" t="s">
        <v>69</v>
      </c>
      <c r="F53" s="11"/>
      <c r="G53" s="11"/>
      <c r="H53" s="11"/>
      <c r="I53" s="11"/>
      <c r="J53" s="11"/>
      <c r="K53" s="11"/>
      <c r="L53" s="11"/>
      <c r="M53" s="11"/>
      <c r="N53" s="11"/>
      <c r="O53" s="11"/>
      <c r="P53" s="11"/>
      <c r="Q53" s="11"/>
      <c r="R53" s="11"/>
      <c r="S53" s="11"/>
      <c r="T53" s="11"/>
      <c r="U53" s="11"/>
      <c r="V53" s="11"/>
      <c r="W53" s="11"/>
      <c r="X53" s="23"/>
      <c r="Y53" s="2"/>
    </row>
    <row r="54" spans="1:25" ht="18" customHeight="1">
      <c r="A54" s="448"/>
      <c r="B54" s="22"/>
      <c r="C54" s="11"/>
      <c r="D54" s="11"/>
      <c r="E54" s="26" t="s">
        <v>70</v>
      </c>
      <c r="F54" s="11"/>
      <c r="G54" s="11"/>
      <c r="H54" s="11"/>
      <c r="I54" s="11"/>
      <c r="J54" s="11"/>
      <c r="K54" s="11"/>
      <c r="L54" s="11"/>
      <c r="M54" s="11"/>
      <c r="N54" s="11"/>
      <c r="O54" s="11"/>
      <c r="P54" s="11"/>
      <c r="Q54" s="11"/>
      <c r="R54" s="11"/>
      <c r="S54" s="11"/>
      <c r="T54" s="11"/>
      <c r="U54" s="11"/>
      <c r="V54" s="11"/>
      <c r="W54" s="11"/>
      <c r="X54" s="23"/>
      <c r="Y54" s="2"/>
    </row>
    <row r="55" spans="1:25" ht="18" customHeight="1">
      <c r="A55" s="448"/>
      <c r="B55" s="22"/>
      <c r="C55" s="11"/>
      <c r="D55" s="11"/>
      <c r="E55" s="11"/>
      <c r="F55" s="11"/>
      <c r="G55" s="11"/>
      <c r="H55" s="11"/>
      <c r="I55" s="11"/>
      <c r="J55" s="11"/>
      <c r="K55" s="11"/>
      <c r="L55" s="11"/>
      <c r="M55" s="11"/>
      <c r="N55" s="11"/>
      <c r="O55" s="11"/>
      <c r="P55" s="11"/>
      <c r="Q55" s="11"/>
      <c r="R55" s="11"/>
      <c r="S55" s="11"/>
      <c r="T55" s="11"/>
      <c r="U55" s="11"/>
      <c r="V55" s="11"/>
      <c r="W55" s="11"/>
      <c r="X55" s="23"/>
      <c r="Y55" s="2"/>
    </row>
    <row r="56" spans="1:25" ht="18" customHeight="1" thickBot="1">
      <c r="A56" s="148"/>
      <c r="B56" s="27"/>
      <c r="C56" s="28"/>
      <c r="D56" s="28"/>
      <c r="E56" s="28"/>
      <c r="F56" s="28"/>
      <c r="G56" s="28"/>
      <c r="H56" s="28"/>
      <c r="I56" s="28"/>
      <c r="J56" s="28"/>
      <c r="K56" s="28"/>
      <c r="L56" s="28"/>
      <c r="M56" s="28"/>
      <c r="N56" s="28" t="s">
        <v>71</v>
      </c>
      <c r="O56" s="49"/>
      <c r="P56" s="28"/>
      <c r="Q56" s="28"/>
      <c r="R56" s="28"/>
      <c r="S56" s="28"/>
      <c r="T56" s="28"/>
      <c r="U56" s="28"/>
      <c r="V56" s="28"/>
      <c r="W56" s="28"/>
      <c r="X56" s="29"/>
      <c r="Y56" s="2"/>
    </row>
    <row r="57" spans="1:25">
      <c r="A57" s="50"/>
      <c r="B57" s="1"/>
      <c r="C57" s="1"/>
      <c r="D57" s="1"/>
      <c r="E57" s="1"/>
      <c r="F57" s="1"/>
      <c r="G57" s="1"/>
      <c r="H57" s="1"/>
      <c r="I57" s="1"/>
      <c r="J57" s="1"/>
      <c r="K57" s="1"/>
      <c r="L57" s="1"/>
      <c r="M57" s="1"/>
      <c r="N57" s="1"/>
      <c r="O57" s="1"/>
      <c r="P57" s="1"/>
      <c r="Q57" s="1"/>
      <c r="R57" s="1"/>
      <c r="S57" s="1"/>
      <c r="T57" s="1"/>
      <c r="U57" s="1"/>
      <c r="V57" s="1"/>
      <c r="W57" s="1"/>
      <c r="X57" s="1"/>
    </row>
    <row r="58" spans="1:25">
      <c r="A58" s="1"/>
    </row>
    <row r="59" spans="1:25">
      <c r="A59" s="1"/>
    </row>
    <row r="60" spans="1:25">
      <c r="A60" s="1"/>
    </row>
  </sheetData>
  <sheetProtection selectLockedCells="1"/>
  <mergeCells count="55">
    <mergeCell ref="B1:X1"/>
    <mergeCell ref="B2:X2"/>
    <mergeCell ref="B3:X3"/>
    <mergeCell ref="R4:X4"/>
    <mergeCell ref="B5:E5"/>
    <mergeCell ref="B7:E7"/>
    <mergeCell ref="R7:S7"/>
    <mergeCell ref="U7:X7"/>
    <mergeCell ref="B9:E9"/>
    <mergeCell ref="F10:L10"/>
    <mergeCell ref="M10:P10"/>
    <mergeCell ref="Q10:X10"/>
    <mergeCell ref="J13:L13"/>
    <mergeCell ref="A14:A51"/>
    <mergeCell ref="T15:X15"/>
    <mergeCell ref="T17:X17"/>
    <mergeCell ref="H18:L20"/>
    <mergeCell ref="T19:X19"/>
    <mergeCell ref="T21:X21"/>
    <mergeCell ref="H22:L24"/>
    <mergeCell ref="T23:X23"/>
    <mergeCell ref="T25:X25"/>
    <mergeCell ref="T26:X26"/>
    <mergeCell ref="T27:X27"/>
    <mergeCell ref="T28:X28"/>
    <mergeCell ref="T29:X29"/>
    <mergeCell ref="T30:X30"/>
    <mergeCell ref="T31:X31"/>
    <mergeCell ref="T32:X32"/>
    <mergeCell ref="H33:L33"/>
    <mergeCell ref="T33:X33"/>
    <mergeCell ref="H34:L34"/>
    <mergeCell ref="T34:X34"/>
    <mergeCell ref="G16:L17"/>
    <mergeCell ref="H44:L44"/>
    <mergeCell ref="B46:L47"/>
    <mergeCell ref="B48:X48"/>
    <mergeCell ref="B51:X51"/>
    <mergeCell ref="H43:L43"/>
    <mergeCell ref="H37:L37"/>
    <mergeCell ref="T37:X37"/>
    <mergeCell ref="H38:L38"/>
    <mergeCell ref="T38:X38"/>
    <mergeCell ref="H39:L39"/>
    <mergeCell ref="T39:X39"/>
    <mergeCell ref="H35:L35"/>
    <mergeCell ref="T35:X35"/>
    <mergeCell ref="H36:L36"/>
    <mergeCell ref="T36:X36"/>
    <mergeCell ref="A52:A55"/>
    <mergeCell ref="H40:L40"/>
    <mergeCell ref="T40:X40"/>
    <mergeCell ref="H41:L41"/>
    <mergeCell ref="T41:X41"/>
    <mergeCell ref="H42:L42"/>
  </mergeCells>
  <printOptions horizontalCentered="1"/>
  <pageMargins left="0.6" right="0.6" top="0.5" bottom="0.5" header="0.3" footer="0.3"/>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sheetPr codeName="Sheet7">
    <tabColor rgb="FFFF0000"/>
  </sheetPr>
  <dimension ref="A1:K35"/>
  <sheetViews>
    <sheetView workbookViewId="0">
      <selection activeCell="J8" sqref="J8"/>
    </sheetView>
  </sheetViews>
  <sheetFormatPr defaultRowHeight="15"/>
  <cols>
    <col min="1" max="1" width="5.7109375" style="235" customWidth="1"/>
    <col min="2" max="2" width="9.42578125" style="163" customWidth="1"/>
    <col min="3" max="3" width="12.85546875" style="163" customWidth="1"/>
    <col min="4" max="4" width="16.140625" style="163" customWidth="1"/>
    <col min="5" max="5" width="24.28515625" style="163" customWidth="1"/>
    <col min="6" max="6" width="13" style="163" customWidth="1"/>
    <col min="7" max="7" width="24.42578125" style="206" customWidth="1"/>
    <col min="8" max="8" width="9" style="163" customWidth="1"/>
    <col min="9" max="9" width="9.85546875" style="163" customWidth="1"/>
    <col min="10" max="10" width="12" style="163" customWidth="1"/>
    <col min="11" max="11" width="5.7109375" style="163" customWidth="1"/>
    <col min="12" max="16384" width="9.140625" style="163"/>
  </cols>
  <sheetData>
    <row r="1" spans="1:11" ht="26.25" customHeight="1"/>
    <row r="2" spans="1:11" ht="18" customHeight="1">
      <c r="A2" s="235">
        <f>IF(LEN(Data!$E$9)&gt;2,1,"")</f>
        <v>1</v>
      </c>
      <c r="B2" s="467" t="s">
        <v>326</v>
      </c>
      <c r="C2" s="467"/>
      <c r="D2" s="467"/>
      <c r="E2" s="467"/>
      <c r="F2" s="467"/>
      <c r="G2" s="467"/>
      <c r="H2" s="467"/>
      <c r="I2" s="467"/>
      <c r="J2" s="467"/>
      <c r="K2" s="172"/>
    </row>
    <row r="3" spans="1:11" ht="18" customHeight="1">
      <c r="A3" s="234">
        <f>IF(LEN(Data!$E$9)&gt;2,1,"")</f>
        <v>1</v>
      </c>
      <c r="B3" s="468" t="s">
        <v>201</v>
      </c>
      <c r="C3" s="468"/>
      <c r="D3" s="468"/>
      <c r="E3" s="468"/>
      <c r="F3" s="468"/>
      <c r="G3" s="468"/>
      <c r="H3" s="468"/>
      <c r="I3" s="468"/>
      <c r="J3" s="468"/>
      <c r="K3" s="173"/>
    </row>
    <row r="4" spans="1:11" ht="17.25" customHeight="1">
      <c r="A4" s="234">
        <f>IF(LEN(Data!$E$9)&gt;2,1,"")</f>
        <v>1</v>
      </c>
      <c r="B4" s="472" t="str">
        <f>"Statement showing the details of IR, DA and PRC arrears adjusted to the CSS account in respect of Sri./Smt./Kum. "&amp;Data!E9</f>
        <v>Statement showing the details of IR, DA and PRC arrears adjusted to the CSS account in respect of Sri./Smt./Kum. BOOMAIAH</v>
      </c>
      <c r="C4" s="472"/>
      <c r="D4" s="472"/>
      <c r="E4" s="472"/>
      <c r="F4" s="472"/>
      <c r="G4" s="472"/>
      <c r="H4" s="472"/>
      <c r="I4" s="472"/>
      <c r="J4" s="472"/>
      <c r="K4" s="174"/>
    </row>
    <row r="5" spans="1:11" ht="17.25" customHeight="1">
      <c r="A5" s="234">
        <f>IF(LEN(Data!$E$9)&gt;2,1,"")</f>
        <v>1</v>
      </c>
      <c r="B5" s="474" t="str">
        <f>"Designation &amp; Working place : "&amp;Data!U9&amp;", "&amp;Data!E10&amp;", "&amp;Data!U10</f>
        <v>Designation &amp; Working place : P.E.T., Z.P.S.S.AKENAPALLI, AKENAPALLI</v>
      </c>
      <c r="C5" s="474"/>
      <c r="D5" s="474"/>
      <c r="E5" s="474"/>
      <c r="F5" s="474"/>
      <c r="G5" s="474"/>
      <c r="H5" s="474"/>
      <c r="I5" s="473" t="str">
        <f>"Treasury ID : "&amp;Data!E11</f>
        <v>Treasury ID : 1307374</v>
      </c>
      <c r="J5" s="473"/>
      <c r="K5" s="175"/>
    </row>
    <row r="6" spans="1:11" ht="17.25" customHeight="1">
      <c r="A6" s="234">
        <f>IF(LEN(Data!$E$9)&gt;2,1,"")</f>
        <v>1</v>
      </c>
      <c r="B6" s="479" t="str">
        <f>"Designation of the Drawing and Disbursing Officer : "&amp;Data!$U$3&amp;", "&amp;Data!$U$4</f>
        <v>Designation of the Drawing and Disbursing Officer : HEAD MASTER, Z.P.S.S.AKENAPALLI</v>
      </c>
      <c r="C6" s="479"/>
      <c r="D6" s="479"/>
      <c r="E6" s="479"/>
      <c r="F6" s="479"/>
      <c r="G6" s="479"/>
      <c r="H6" s="479"/>
      <c r="I6" s="479"/>
      <c r="J6" s="479"/>
    </row>
    <row r="7" spans="1:11" ht="30" customHeight="1">
      <c r="A7" s="234">
        <f>IF(LEN(D8)&gt;2,1,"")</f>
        <v>1</v>
      </c>
      <c r="B7" s="170" t="s">
        <v>109</v>
      </c>
      <c r="C7" s="170" t="s">
        <v>211</v>
      </c>
      <c r="D7" s="170" t="s">
        <v>202</v>
      </c>
      <c r="E7" s="170" t="s">
        <v>204</v>
      </c>
      <c r="F7" s="191" t="s">
        <v>203</v>
      </c>
      <c r="G7" s="194" t="s">
        <v>249</v>
      </c>
      <c r="H7" s="170" t="s">
        <v>252</v>
      </c>
      <c r="I7" s="170" t="s">
        <v>250</v>
      </c>
      <c r="J7" s="170" t="s">
        <v>251</v>
      </c>
    </row>
    <row r="8" spans="1:11" ht="16.5" customHeight="1">
      <c r="A8" s="234">
        <f>IF(LEN(D8)&gt;2,1,"")</f>
        <v>1</v>
      </c>
      <c r="B8" s="190">
        <f>Data!B14</f>
        <v>1</v>
      </c>
      <c r="C8" s="261" t="str">
        <f>Data!C14</f>
        <v>PRC Arrears</v>
      </c>
      <c r="D8" s="205">
        <f>Data!N14</f>
        <v>39995</v>
      </c>
      <c r="E8" s="190" t="str">
        <f>Data!R14</f>
        <v>1310-5780 Dt.23-07-2009</v>
      </c>
      <c r="F8" s="190">
        <f>Data!V14</f>
        <v>6645</v>
      </c>
      <c r="G8" s="208" t="str">
        <f>Data!AJ14&amp;" to "&amp;Data!AK14</f>
        <v>01/07/09 to 01/04/13</v>
      </c>
      <c r="H8" s="209">
        <f>Data!AH14</f>
        <v>46</v>
      </c>
      <c r="I8" s="74">
        <f>ROUND(F8*8%/12*H8,0)</f>
        <v>2038</v>
      </c>
      <c r="J8" s="190">
        <f>I8</f>
        <v>2038</v>
      </c>
    </row>
    <row r="9" spans="1:11" ht="16.5" customHeight="1">
      <c r="A9" s="234">
        <f t="shared" ref="A9:A27" si="0">IF(LEN(D9)&gt;2,1,"")</f>
        <v>1</v>
      </c>
      <c r="B9" s="190">
        <f>Data!B15</f>
        <v>2</v>
      </c>
      <c r="C9" s="190" t="str">
        <f>Data!C15</f>
        <v>DA Arrears</v>
      </c>
      <c r="D9" s="205">
        <f>Data!N15</f>
        <v>40179</v>
      </c>
      <c r="E9" s="190" t="str">
        <f>Data!R15</f>
        <v>1310-5781 Dt.23-01-2010</v>
      </c>
      <c r="F9" s="190">
        <f>Data!V15</f>
        <v>2856</v>
      </c>
      <c r="G9" s="208" t="str">
        <f>Data!AJ15&amp;" to "&amp;Data!AK15</f>
        <v>01/01/10 to 01/04/13</v>
      </c>
      <c r="H9" s="209">
        <f>Data!AH15</f>
        <v>40</v>
      </c>
      <c r="I9" s="74">
        <f>ROUND(F9*8%/12*H9,0)</f>
        <v>762</v>
      </c>
      <c r="J9" s="190">
        <f t="shared" ref="J9:J27" si="1">I9</f>
        <v>762</v>
      </c>
    </row>
    <row r="10" spans="1:11" ht="16.5" customHeight="1">
      <c r="A10" s="234">
        <f t="shared" si="0"/>
        <v>1</v>
      </c>
      <c r="B10" s="190">
        <f>Data!B16</f>
        <v>3</v>
      </c>
      <c r="C10" s="190" t="str">
        <f>Data!C16</f>
        <v>IR Arrears</v>
      </c>
      <c r="D10" s="205">
        <f>Data!N16</f>
        <v>40360</v>
      </c>
      <c r="E10" s="190" t="str">
        <f>Data!R16</f>
        <v>1310-6580 Dt.02-07-2010</v>
      </c>
      <c r="F10" s="190">
        <f>Data!V16</f>
        <v>4204</v>
      </c>
      <c r="G10" s="208" t="str">
        <f>Data!AJ16&amp;" to "&amp;Data!AK16</f>
        <v>01/07/10 to 01/04/13</v>
      </c>
      <c r="H10" s="209">
        <f>Data!AH16</f>
        <v>34</v>
      </c>
      <c r="I10" s="74">
        <f t="shared" ref="I10:I27" si="2">ROUND(F10*8%/12*H10,0)</f>
        <v>953</v>
      </c>
      <c r="J10" s="190">
        <f t="shared" si="1"/>
        <v>953</v>
      </c>
    </row>
    <row r="11" spans="1:11" ht="16.5" customHeight="1">
      <c r="A11" s="234">
        <f t="shared" si="0"/>
        <v>1</v>
      </c>
      <c r="B11" s="190">
        <f>Data!B17</f>
        <v>4</v>
      </c>
      <c r="C11" s="190" t="str">
        <f>Data!C17</f>
        <v>PRC Arrears</v>
      </c>
      <c r="D11" s="205">
        <f>Data!N17</f>
        <v>40299</v>
      </c>
      <c r="E11" s="190" t="str">
        <f>Data!R17</f>
        <v>1310-15384 Dt.27-05-2010</v>
      </c>
      <c r="F11" s="190">
        <f>Data!V17</f>
        <v>5978</v>
      </c>
      <c r="G11" s="208" t="str">
        <f>Data!AJ17&amp;" to "&amp;Data!AK17</f>
        <v>01/05/10 to 01/04/13</v>
      </c>
      <c r="H11" s="209">
        <f>Data!AH17</f>
        <v>36</v>
      </c>
      <c r="I11" s="74">
        <f t="shared" si="2"/>
        <v>1435</v>
      </c>
      <c r="J11" s="190">
        <f t="shared" si="1"/>
        <v>1435</v>
      </c>
    </row>
    <row r="12" spans="1:11" ht="16.5" customHeight="1">
      <c r="A12" s="234">
        <f t="shared" si="0"/>
        <v>1</v>
      </c>
      <c r="B12" s="190">
        <f>Data!B18</f>
        <v>5</v>
      </c>
      <c r="C12" s="190" t="str">
        <f>Data!C18</f>
        <v>DA Arrears</v>
      </c>
      <c r="D12" s="205">
        <f>Data!N18</f>
        <v>40695</v>
      </c>
      <c r="E12" s="190" t="str">
        <f>Data!R18</f>
        <v>1310-3497 Dt.30-06-2011</v>
      </c>
      <c r="F12" s="190">
        <f>Data!V18</f>
        <v>2192</v>
      </c>
      <c r="G12" s="208" t="str">
        <f>Data!AJ18&amp;" to "&amp;Data!AK18</f>
        <v>01/06/11 to 01/04/13</v>
      </c>
      <c r="H12" s="209">
        <f>Data!AH18</f>
        <v>23</v>
      </c>
      <c r="I12" s="74">
        <f t="shared" si="2"/>
        <v>336</v>
      </c>
      <c r="J12" s="190">
        <f t="shared" si="1"/>
        <v>336</v>
      </c>
    </row>
    <row r="13" spans="1:11" ht="16.5" customHeight="1">
      <c r="A13" s="234">
        <f t="shared" si="0"/>
        <v>1</v>
      </c>
      <c r="B13" s="190">
        <f>Data!B19</f>
        <v>6</v>
      </c>
      <c r="C13" s="190" t="str">
        <f>Data!C19</f>
        <v>DA Arrears</v>
      </c>
      <c r="D13" s="205">
        <f>Data!N19</f>
        <v>40940</v>
      </c>
      <c r="E13" s="190" t="str">
        <f>Data!R19</f>
        <v>1310-14155 Dt.13-02-2012</v>
      </c>
      <c r="F13" s="190">
        <f>Data!V19</f>
        <v>2560</v>
      </c>
      <c r="G13" s="208" t="str">
        <f>Data!AJ19&amp;" to "&amp;Data!AK19</f>
        <v>01/02/12 to 01/04/13</v>
      </c>
      <c r="H13" s="209">
        <f>Data!AH19</f>
        <v>15</v>
      </c>
      <c r="I13" s="74">
        <f t="shared" si="2"/>
        <v>256</v>
      </c>
      <c r="J13" s="190">
        <f t="shared" si="1"/>
        <v>256</v>
      </c>
    </row>
    <row r="14" spans="1:11" ht="16.5" customHeight="1">
      <c r="A14" s="234">
        <f t="shared" si="0"/>
        <v>1</v>
      </c>
      <c r="B14" s="190">
        <f>Data!B20</f>
        <v>7</v>
      </c>
      <c r="C14" s="190" t="str">
        <f>Data!C20</f>
        <v>DA Arrears</v>
      </c>
      <c r="D14" s="205">
        <f>Data!N20</f>
        <v>41091</v>
      </c>
      <c r="E14" s="190" t="str">
        <f>Data!R20</f>
        <v>1310-4137 Dt.11-07-2012</v>
      </c>
      <c r="F14" s="190">
        <f>Data!V20</f>
        <v>2628</v>
      </c>
      <c r="G14" s="208" t="str">
        <f>Data!AJ20&amp;" to "&amp;Data!AK20</f>
        <v>01/07/12 to 01/04/13</v>
      </c>
      <c r="H14" s="209">
        <f>Data!AH20</f>
        <v>10</v>
      </c>
      <c r="I14" s="74">
        <f t="shared" si="2"/>
        <v>175</v>
      </c>
      <c r="J14" s="190">
        <f t="shared" si="1"/>
        <v>175</v>
      </c>
    </row>
    <row r="15" spans="1:11" ht="16.5" customHeight="1">
      <c r="A15" s="234">
        <f t="shared" si="0"/>
        <v>1</v>
      </c>
      <c r="B15" s="190">
        <f>Data!B21</f>
        <v>8</v>
      </c>
      <c r="C15" s="190" t="str">
        <f>Data!C21</f>
        <v>DA Arrears</v>
      </c>
      <c r="D15" s="205">
        <f>Data!N21</f>
        <v>41244</v>
      </c>
      <c r="E15" s="190" t="str">
        <f>Data!R21</f>
        <v>1310-4137 Dt.11-01-2013</v>
      </c>
      <c r="F15" s="190">
        <f>Data!V21</f>
        <v>3456</v>
      </c>
      <c r="G15" s="208" t="str">
        <f>Data!AJ21&amp;" to "&amp;Data!AK21</f>
        <v>01/12/12 to 01/04/13</v>
      </c>
      <c r="H15" s="209">
        <f>Data!AH21</f>
        <v>5</v>
      </c>
      <c r="I15" s="74">
        <f t="shared" si="2"/>
        <v>115</v>
      </c>
      <c r="J15" s="190">
        <f t="shared" si="1"/>
        <v>115</v>
      </c>
    </row>
    <row r="16" spans="1:11" ht="16.5" customHeight="1">
      <c r="A16" s="234" t="str">
        <f t="shared" si="0"/>
        <v/>
      </c>
      <c r="B16" s="190">
        <f>Data!B22</f>
        <v>9</v>
      </c>
      <c r="C16" s="190" t="str">
        <f>Data!C22</f>
        <v>IR Arrears</v>
      </c>
      <c r="D16" s="205">
        <f>Data!N22</f>
        <v>0</v>
      </c>
      <c r="E16" s="190">
        <f>Data!R22</f>
        <v>0</v>
      </c>
      <c r="F16" s="190">
        <f>Data!V22</f>
        <v>0</v>
      </c>
      <c r="G16" s="208" t="str">
        <f>Data!AJ22&amp;" to "&amp;Data!AK22</f>
        <v>00/01/00 to 01/04/13</v>
      </c>
      <c r="H16" s="209">
        <f>Data!AH22</f>
        <v>1360</v>
      </c>
      <c r="I16" s="74">
        <f t="shared" si="2"/>
        <v>0</v>
      </c>
      <c r="J16" s="190">
        <f t="shared" si="1"/>
        <v>0</v>
      </c>
    </row>
    <row r="17" spans="1:11" ht="16.5" customHeight="1">
      <c r="A17" s="234" t="str">
        <f t="shared" si="0"/>
        <v/>
      </c>
      <c r="B17" s="190">
        <f>Data!B23</f>
        <v>10</v>
      </c>
      <c r="C17" s="190" t="str">
        <f>Data!C23</f>
        <v>DA Arrears</v>
      </c>
      <c r="D17" s="205">
        <f>Data!N23</f>
        <v>0</v>
      </c>
      <c r="E17" s="190">
        <f>Data!R23</f>
        <v>0</v>
      </c>
      <c r="F17" s="190">
        <f>Data!V23</f>
        <v>0</v>
      </c>
      <c r="G17" s="208" t="str">
        <f>Data!AJ23&amp;" to "&amp;Data!AK23</f>
        <v>00/01/00 to 01/04/13</v>
      </c>
      <c r="H17" s="209">
        <f>Data!AH23</f>
        <v>1360</v>
      </c>
      <c r="I17" s="74">
        <f t="shared" si="2"/>
        <v>0</v>
      </c>
      <c r="J17" s="190">
        <f t="shared" si="1"/>
        <v>0</v>
      </c>
    </row>
    <row r="18" spans="1:11" ht="16.5" customHeight="1">
      <c r="A18" s="234" t="str">
        <f t="shared" si="0"/>
        <v/>
      </c>
      <c r="B18" s="190">
        <f>Data!B24</f>
        <v>11</v>
      </c>
      <c r="C18" s="190" t="str">
        <f>Data!C24</f>
        <v>DA Arrears</v>
      </c>
      <c r="D18" s="205">
        <f>Data!N24</f>
        <v>0</v>
      </c>
      <c r="E18" s="190">
        <f>Data!R24</f>
        <v>0</v>
      </c>
      <c r="F18" s="190">
        <f>Data!V24</f>
        <v>0</v>
      </c>
      <c r="G18" s="208" t="str">
        <f>Data!AJ24&amp;" to "&amp;Data!AK24</f>
        <v>00/01/00 to 01/04/13</v>
      </c>
      <c r="H18" s="209">
        <f>Data!AH24</f>
        <v>1360</v>
      </c>
      <c r="I18" s="74">
        <f t="shared" si="2"/>
        <v>0</v>
      </c>
      <c r="J18" s="190">
        <f t="shared" si="1"/>
        <v>0</v>
      </c>
    </row>
    <row r="19" spans="1:11" ht="16.5" customHeight="1">
      <c r="A19" s="234" t="str">
        <f t="shared" si="0"/>
        <v/>
      </c>
      <c r="B19" s="190">
        <f>Data!B25</f>
        <v>12</v>
      </c>
      <c r="C19" s="190" t="str">
        <f>Data!C25</f>
        <v>DA Arrears</v>
      </c>
      <c r="D19" s="205">
        <f>Data!N25</f>
        <v>0</v>
      </c>
      <c r="E19" s="190">
        <f>Data!R25</f>
        <v>0</v>
      </c>
      <c r="F19" s="190">
        <f>Data!V25</f>
        <v>0</v>
      </c>
      <c r="G19" s="208" t="str">
        <f>Data!AJ25&amp;" to "&amp;Data!AK25</f>
        <v>00/01/00 to 01/04/13</v>
      </c>
      <c r="H19" s="209">
        <f>Data!AH25</f>
        <v>1360</v>
      </c>
      <c r="I19" s="74">
        <f t="shared" si="2"/>
        <v>0</v>
      </c>
      <c r="J19" s="190">
        <f t="shared" si="1"/>
        <v>0</v>
      </c>
    </row>
    <row r="20" spans="1:11" ht="16.5" customHeight="1">
      <c r="A20" s="234" t="str">
        <f t="shared" si="0"/>
        <v/>
      </c>
      <c r="B20" s="190">
        <f>Data!B26</f>
        <v>13</v>
      </c>
      <c r="C20" s="190" t="str">
        <f>Data!C26</f>
        <v>DA Arrears</v>
      </c>
      <c r="D20" s="205">
        <f>Data!N26</f>
        <v>0</v>
      </c>
      <c r="E20" s="190">
        <f>Data!R26</f>
        <v>0</v>
      </c>
      <c r="F20" s="190">
        <f>Data!V26</f>
        <v>0</v>
      </c>
      <c r="G20" s="208" t="str">
        <f>Data!AJ26&amp;" to "&amp;Data!AK26</f>
        <v>00/01/00 to 01/04/13</v>
      </c>
      <c r="H20" s="209">
        <f>Data!AH26</f>
        <v>1360</v>
      </c>
      <c r="I20" s="74">
        <f t="shared" si="2"/>
        <v>0</v>
      </c>
      <c r="J20" s="190">
        <f t="shared" si="1"/>
        <v>0</v>
      </c>
    </row>
    <row r="21" spans="1:11" ht="16.5" customHeight="1">
      <c r="A21" s="234" t="str">
        <f t="shared" si="0"/>
        <v/>
      </c>
      <c r="B21" s="190">
        <f>Data!B27</f>
        <v>14</v>
      </c>
      <c r="C21" s="190" t="str">
        <f>Data!C27</f>
        <v>DA Arrears</v>
      </c>
      <c r="D21" s="205">
        <f>Data!N27</f>
        <v>0</v>
      </c>
      <c r="E21" s="190">
        <f>Data!R27</f>
        <v>0</v>
      </c>
      <c r="F21" s="190">
        <f>Data!V27</f>
        <v>0</v>
      </c>
      <c r="G21" s="208" t="str">
        <f>Data!AJ27&amp;" to "&amp;Data!AK27</f>
        <v>00/01/00 to 01/04/13</v>
      </c>
      <c r="H21" s="209">
        <f>Data!AH27</f>
        <v>1360</v>
      </c>
      <c r="I21" s="74">
        <f t="shared" si="2"/>
        <v>0</v>
      </c>
      <c r="J21" s="190">
        <f t="shared" si="1"/>
        <v>0</v>
      </c>
    </row>
    <row r="22" spans="1:11" ht="16.5" customHeight="1">
      <c r="A22" s="234" t="str">
        <f t="shared" si="0"/>
        <v/>
      </c>
      <c r="B22" s="190">
        <f>Data!B28</f>
        <v>15</v>
      </c>
      <c r="C22" s="190" t="str">
        <f>Data!C28</f>
        <v>DA Arrears</v>
      </c>
      <c r="D22" s="205">
        <f>Data!N28</f>
        <v>0</v>
      </c>
      <c r="E22" s="190">
        <f>Data!R28</f>
        <v>0</v>
      </c>
      <c r="F22" s="190">
        <f>Data!V28</f>
        <v>0</v>
      </c>
      <c r="G22" s="208" t="str">
        <f>Data!AJ28&amp;" to "&amp;Data!AK28</f>
        <v>00/01/00 to 01/04/13</v>
      </c>
      <c r="H22" s="209">
        <f>Data!AH28</f>
        <v>1360</v>
      </c>
      <c r="I22" s="74">
        <f t="shared" si="2"/>
        <v>0</v>
      </c>
      <c r="J22" s="190">
        <f t="shared" si="1"/>
        <v>0</v>
      </c>
    </row>
    <row r="23" spans="1:11" ht="16.5" customHeight="1">
      <c r="A23" s="234" t="str">
        <f t="shared" si="0"/>
        <v/>
      </c>
      <c r="B23" s="190">
        <f>Data!B29</f>
        <v>16</v>
      </c>
      <c r="C23" s="190" t="str">
        <f>Data!C29</f>
        <v>DA Arrears</v>
      </c>
      <c r="D23" s="205">
        <f>Data!N29</f>
        <v>0</v>
      </c>
      <c r="E23" s="190">
        <f>Data!R29</f>
        <v>0</v>
      </c>
      <c r="F23" s="190">
        <f>Data!V29</f>
        <v>0</v>
      </c>
      <c r="G23" s="208" t="str">
        <f>Data!AJ29&amp;" to "&amp;Data!AK29</f>
        <v>00/01/00 to 01/04/13</v>
      </c>
      <c r="H23" s="209">
        <f>Data!AH29</f>
        <v>1360</v>
      </c>
      <c r="I23" s="74">
        <f t="shared" si="2"/>
        <v>0</v>
      </c>
      <c r="J23" s="190">
        <f t="shared" si="1"/>
        <v>0</v>
      </c>
    </row>
    <row r="24" spans="1:11" ht="16.5" customHeight="1">
      <c r="A24" s="234" t="str">
        <f t="shared" si="0"/>
        <v/>
      </c>
      <c r="B24" s="190">
        <f>Data!B30</f>
        <v>17</v>
      </c>
      <c r="C24" s="190" t="str">
        <f>Data!C30</f>
        <v>DA Arrears</v>
      </c>
      <c r="D24" s="205">
        <f>Data!N30</f>
        <v>0</v>
      </c>
      <c r="E24" s="190">
        <f>Data!R30</f>
        <v>0</v>
      </c>
      <c r="F24" s="190">
        <f>Data!V30</f>
        <v>0</v>
      </c>
      <c r="G24" s="208" t="str">
        <f>Data!AJ30&amp;" to "&amp;Data!AK30</f>
        <v>00/01/00 to 01/04/13</v>
      </c>
      <c r="H24" s="209">
        <f>Data!AH30</f>
        <v>1360</v>
      </c>
      <c r="I24" s="74">
        <f t="shared" si="2"/>
        <v>0</v>
      </c>
      <c r="J24" s="190">
        <f t="shared" si="1"/>
        <v>0</v>
      </c>
    </row>
    <row r="25" spans="1:11" ht="16.5" customHeight="1">
      <c r="A25" s="234" t="str">
        <f t="shared" si="0"/>
        <v/>
      </c>
      <c r="B25" s="190">
        <f>Data!B31</f>
        <v>18</v>
      </c>
      <c r="C25" s="190" t="str">
        <f>Data!C31</f>
        <v>DA Arrears</v>
      </c>
      <c r="D25" s="205">
        <f>Data!N31</f>
        <v>0</v>
      </c>
      <c r="E25" s="190">
        <f>Data!R31</f>
        <v>0</v>
      </c>
      <c r="F25" s="190">
        <f>Data!V31</f>
        <v>0</v>
      </c>
      <c r="G25" s="208" t="str">
        <f>Data!AJ31&amp;" to "&amp;Data!AK31</f>
        <v>00/01/00 to 01/04/13</v>
      </c>
      <c r="H25" s="209">
        <f>Data!AH31</f>
        <v>1360</v>
      </c>
      <c r="I25" s="74">
        <f t="shared" si="2"/>
        <v>0</v>
      </c>
      <c r="J25" s="190">
        <f t="shared" si="1"/>
        <v>0</v>
      </c>
    </row>
    <row r="26" spans="1:11" ht="16.5" customHeight="1">
      <c r="A26" s="234" t="str">
        <f t="shared" si="0"/>
        <v/>
      </c>
      <c r="B26" s="190">
        <f>Data!B32</f>
        <v>19</v>
      </c>
      <c r="C26" s="190" t="str">
        <f>Data!C32</f>
        <v>DA Arrears</v>
      </c>
      <c r="D26" s="205">
        <f>Data!N32</f>
        <v>0</v>
      </c>
      <c r="E26" s="190">
        <f>Data!R32</f>
        <v>0</v>
      </c>
      <c r="F26" s="190">
        <f>Data!V32</f>
        <v>0</v>
      </c>
      <c r="G26" s="208" t="str">
        <f>Data!AJ32&amp;" to "&amp;Data!AK32</f>
        <v>00/01/00 to 01/04/13</v>
      </c>
      <c r="H26" s="209">
        <f>Data!AH32</f>
        <v>1360</v>
      </c>
      <c r="I26" s="74">
        <f t="shared" si="2"/>
        <v>0</v>
      </c>
      <c r="J26" s="190">
        <f t="shared" si="1"/>
        <v>0</v>
      </c>
    </row>
    <row r="27" spans="1:11" ht="16.5" customHeight="1">
      <c r="A27" s="234" t="str">
        <f t="shared" si="0"/>
        <v/>
      </c>
      <c r="B27" s="190">
        <f>Data!B33</f>
        <v>20</v>
      </c>
      <c r="C27" s="190" t="str">
        <f>Data!C33</f>
        <v>DA Arrears</v>
      </c>
      <c r="D27" s="205">
        <f>Data!N33</f>
        <v>0</v>
      </c>
      <c r="E27" s="190">
        <f>Data!R33</f>
        <v>0</v>
      </c>
      <c r="F27" s="190">
        <f>Data!V33</f>
        <v>0</v>
      </c>
      <c r="G27" s="208" t="str">
        <f>Data!AJ33&amp;" to "&amp;Data!AK33</f>
        <v>00/01/00 to 01/04/13</v>
      </c>
      <c r="H27" s="209">
        <f>Data!AH33</f>
        <v>1360</v>
      </c>
      <c r="I27" s="74">
        <f t="shared" si="2"/>
        <v>0</v>
      </c>
      <c r="J27" s="190">
        <f t="shared" si="1"/>
        <v>0</v>
      </c>
    </row>
    <row r="28" spans="1:11" ht="16.5" customHeight="1">
      <c r="A28" s="234">
        <f>IF(LEN(Data!$E$9)&gt;2,1,"")</f>
        <v>1</v>
      </c>
      <c r="B28" s="478" t="s">
        <v>6</v>
      </c>
      <c r="C28" s="478"/>
      <c r="D28" s="478"/>
      <c r="E28" s="478"/>
      <c r="F28" s="478"/>
      <c r="G28" s="478"/>
      <c r="H28" s="478"/>
      <c r="I28" s="478"/>
      <c r="J28" s="190">
        <f>SUM(J8:J27)</f>
        <v>6070</v>
      </c>
    </row>
    <row r="29" spans="1:11" ht="16.5" customHeight="1">
      <c r="A29" s="234">
        <f>IF(LEN(Data!$E$9)&gt;2,1,"")</f>
        <v>1</v>
      </c>
      <c r="B29" s="163" t="s">
        <v>206</v>
      </c>
    </row>
    <row r="30" spans="1:11" ht="15.75" customHeight="1">
      <c r="A30" s="234">
        <f>IF(LEN(Data!$E$9)&gt;2,1,"")</f>
        <v>1</v>
      </c>
    </row>
    <row r="31" spans="1:11" ht="15.75" customHeight="1">
      <c r="A31" s="234">
        <f>IF(LEN(Data!$E$9)&gt;2,1,"")</f>
        <v>1</v>
      </c>
      <c r="E31" s="171"/>
    </row>
    <row r="32" spans="1:11" ht="15" customHeight="1">
      <c r="A32" s="234">
        <f>IF(LEN(Data!$E$9)&gt;2,1,"")</f>
        <v>1</v>
      </c>
      <c r="B32" s="131" t="s">
        <v>148</v>
      </c>
      <c r="H32" s="469"/>
      <c r="I32" s="469"/>
      <c r="J32" s="469"/>
      <c r="K32" s="469"/>
    </row>
    <row r="33" spans="1:11" s="86" customFormat="1" ht="15" customHeight="1">
      <c r="A33" s="234">
        <f>IF(LEN(Data!$E$9)&gt;2,1,"")</f>
        <v>1</v>
      </c>
      <c r="B33" s="131" t="s">
        <v>207</v>
      </c>
      <c r="E33" s="469" t="s">
        <v>208</v>
      </c>
      <c r="F33" s="469"/>
      <c r="G33" s="207"/>
      <c r="H33" s="469" t="str">
        <f>Data!$U$3</f>
        <v>HEAD MASTER</v>
      </c>
      <c r="I33" s="469"/>
      <c r="J33" s="469"/>
      <c r="K33" s="469"/>
    </row>
    <row r="34" spans="1:11" s="86" customFormat="1" ht="15" customHeight="1">
      <c r="A34" s="234">
        <f>IF(LEN(Data!$E$9)&gt;2,1,"")</f>
        <v>1</v>
      </c>
      <c r="E34" s="469" t="s">
        <v>209</v>
      </c>
      <c r="F34" s="469"/>
      <c r="G34" s="207"/>
      <c r="H34" s="469" t="str">
        <f>Data!$U$4</f>
        <v>Z.P.S.S.AKENAPALLI</v>
      </c>
      <c r="I34" s="469"/>
      <c r="J34" s="469"/>
      <c r="K34" s="469"/>
    </row>
    <row r="35" spans="1:11" s="86" customFormat="1" ht="15" customHeight="1">
      <c r="A35" s="234">
        <f>IF(LEN(Data!$E$9)&gt;2,1,"")</f>
        <v>1</v>
      </c>
      <c r="E35" s="469" t="s">
        <v>210</v>
      </c>
      <c r="F35" s="469"/>
      <c r="G35" s="207"/>
    </row>
  </sheetData>
  <autoFilter ref="A2:A35">
    <filterColumn colId="0"/>
  </autoFilter>
  <mergeCells count="13">
    <mergeCell ref="E34:F34"/>
    <mergeCell ref="E35:F35"/>
    <mergeCell ref="H34:K34"/>
    <mergeCell ref="B6:J6"/>
    <mergeCell ref="B28:I28"/>
    <mergeCell ref="H32:K32"/>
    <mergeCell ref="E33:F33"/>
    <mergeCell ref="H33:K33"/>
    <mergeCell ref="B2:J2"/>
    <mergeCell ref="B3:J3"/>
    <mergeCell ref="B4:J4"/>
    <mergeCell ref="B5:H5"/>
    <mergeCell ref="I5:J5"/>
  </mergeCells>
  <pageMargins left="0.5" right="0.25" top="0.25" bottom="0.25" header="0.3" footer="0.3"/>
  <pageSetup paperSize="9" orientation="landscape" horizontalDpi="300" verticalDpi="300" r:id="rId1"/>
  <legacyDrawing r:id="rId2"/>
</worksheet>
</file>

<file path=xl/worksheets/sheet12.xml><?xml version="1.0" encoding="utf-8"?>
<worksheet xmlns="http://schemas.openxmlformats.org/spreadsheetml/2006/main" xmlns:r="http://schemas.openxmlformats.org/officeDocument/2006/relationships">
  <sheetPr codeName="Sheet8"/>
  <dimension ref="A1:T21"/>
  <sheetViews>
    <sheetView workbookViewId="0">
      <selection activeCell="J13" sqref="J13"/>
    </sheetView>
  </sheetViews>
  <sheetFormatPr defaultRowHeight="12.75"/>
  <cols>
    <col min="1" max="2" width="3" customWidth="1"/>
    <col min="3" max="3" width="28.28515625" customWidth="1"/>
    <col min="4" max="4" width="5.85546875" customWidth="1"/>
    <col min="5" max="5" width="3.7109375" customWidth="1"/>
    <col min="6" max="6" width="3.42578125" customWidth="1"/>
    <col min="7" max="8" width="4.85546875" customWidth="1"/>
    <col min="9" max="9" width="9" customWidth="1"/>
    <col min="10" max="10" width="8" customWidth="1"/>
    <col min="11" max="11" width="2.7109375" customWidth="1"/>
    <col min="12" max="12" width="3.140625" customWidth="1"/>
    <col min="13" max="13" width="4" customWidth="1"/>
    <col min="14" max="14" width="3.42578125" customWidth="1"/>
    <col min="15" max="15" width="7.5703125" customWidth="1"/>
    <col min="16" max="16" width="12.7109375" customWidth="1"/>
    <col min="18" max="18" width="6.5703125" bestFit="1" customWidth="1"/>
    <col min="19" max="19" width="8.85546875" customWidth="1"/>
    <col min="20" max="20" width="10.140625" customWidth="1"/>
  </cols>
  <sheetData>
    <row r="1" spans="1:20" ht="18" customHeight="1">
      <c r="A1" s="481" t="str">
        <f>'APTC-47 (2)'!B1</f>
        <v>Supplementary Bill for 8% interest to CSS Amount of BOOMAIAH, P.E.T., Z.P.S.S.AKENAPALLI, AKENAPALLI</v>
      </c>
      <c r="B1" s="481"/>
      <c r="C1" s="481"/>
      <c r="D1" s="481"/>
      <c r="E1" s="481"/>
      <c r="F1" s="481"/>
      <c r="G1" s="481"/>
      <c r="H1" s="481"/>
      <c r="I1" s="481"/>
      <c r="J1" s="481"/>
      <c r="K1" s="481"/>
      <c r="L1" s="481"/>
      <c r="M1" s="481"/>
      <c r="N1" s="481"/>
      <c r="O1" s="481"/>
      <c r="P1" s="481"/>
      <c r="Q1" s="481"/>
      <c r="R1" s="481"/>
      <c r="S1" s="481"/>
      <c r="T1" s="481"/>
    </row>
    <row r="2" spans="1:20" ht="48.75" customHeight="1">
      <c r="A2" s="195" t="s">
        <v>218</v>
      </c>
      <c r="B2" s="197" t="s">
        <v>161</v>
      </c>
      <c r="C2" s="196" t="s">
        <v>219</v>
      </c>
      <c r="D2" s="196" t="s">
        <v>220</v>
      </c>
      <c r="E2" s="196" t="s">
        <v>221</v>
      </c>
      <c r="F2" s="196" t="s">
        <v>222</v>
      </c>
      <c r="G2" s="196" t="s">
        <v>223</v>
      </c>
      <c r="H2" s="196" t="s">
        <v>224</v>
      </c>
      <c r="I2" s="196" t="s">
        <v>293</v>
      </c>
      <c r="J2" s="196" t="s">
        <v>226</v>
      </c>
      <c r="K2" s="195" t="s">
        <v>23</v>
      </c>
      <c r="L2" s="197" t="s">
        <v>227</v>
      </c>
      <c r="M2" s="196" t="s">
        <v>228</v>
      </c>
      <c r="N2" s="196" t="s">
        <v>229</v>
      </c>
      <c r="O2" s="196" t="s">
        <v>230</v>
      </c>
      <c r="P2" s="196" t="s">
        <v>231</v>
      </c>
      <c r="Q2" s="196" t="s">
        <v>232</v>
      </c>
      <c r="R2" s="198" t="s">
        <v>235</v>
      </c>
      <c r="S2" s="196" t="s">
        <v>233</v>
      </c>
      <c r="T2" s="196" t="s">
        <v>234</v>
      </c>
    </row>
    <row r="3" spans="1:20" ht="10.5" customHeight="1">
      <c r="A3" s="191">
        <v>1</v>
      </c>
      <c r="B3" s="191"/>
      <c r="C3" s="191">
        <v>2</v>
      </c>
      <c r="D3" s="191">
        <v>3</v>
      </c>
      <c r="E3" s="191">
        <v>4</v>
      </c>
      <c r="F3" s="191">
        <v>5</v>
      </c>
      <c r="G3" s="191">
        <v>6</v>
      </c>
      <c r="H3" s="191">
        <v>7</v>
      </c>
      <c r="I3" s="191">
        <v>8</v>
      </c>
      <c r="J3" s="191">
        <v>9</v>
      </c>
      <c r="K3" s="191">
        <v>10</v>
      </c>
      <c r="L3" s="191">
        <v>11</v>
      </c>
      <c r="M3" s="191">
        <v>12</v>
      </c>
      <c r="N3" s="191">
        <v>13</v>
      </c>
      <c r="O3" s="191">
        <v>14</v>
      </c>
      <c r="P3" s="191">
        <v>15</v>
      </c>
      <c r="Q3" s="191">
        <v>16</v>
      </c>
      <c r="R3" s="191">
        <v>17</v>
      </c>
      <c r="S3" s="191">
        <v>18</v>
      </c>
      <c r="T3" s="191">
        <v>19</v>
      </c>
    </row>
    <row r="4" spans="1:20" s="79" customFormat="1" ht="24.75" customHeight="1">
      <c r="A4" s="565">
        <v>1</v>
      </c>
      <c r="B4" s="482" t="str">
        <f>Data!E11</f>
        <v>1307374</v>
      </c>
      <c r="C4" s="193" t="str">
        <f>Data!E9&amp;", "&amp;Data!U9</f>
        <v>BOOMAIAH, P.E.T.</v>
      </c>
      <c r="D4" s="199"/>
      <c r="E4" s="199"/>
      <c r="F4" s="199"/>
      <c r="G4" s="199"/>
      <c r="H4" s="199"/>
      <c r="I4" s="210">
        <f>'Worksheet (2)'!J28</f>
        <v>6070</v>
      </c>
      <c r="J4" s="212">
        <f>I4</f>
        <v>6070</v>
      </c>
      <c r="K4" s="199"/>
      <c r="L4" s="200"/>
      <c r="M4" s="199"/>
      <c r="N4" s="199"/>
      <c r="O4" s="210"/>
      <c r="P4" s="212"/>
      <c r="Q4" s="212">
        <f>J4-P4</f>
        <v>6070</v>
      </c>
      <c r="R4" s="199"/>
      <c r="S4" s="212">
        <f>Q4</f>
        <v>6070</v>
      </c>
      <c r="T4" s="199"/>
    </row>
    <row r="5" spans="1:20" s="79" customFormat="1" ht="23.25" customHeight="1" thickBot="1">
      <c r="A5" s="566"/>
      <c r="B5" s="567"/>
      <c r="C5" s="201" t="str">
        <f>Data!E10&amp;", "&amp;Data!U10</f>
        <v>Z.P.S.S.AKENAPALLI, AKENAPALLI</v>
      </c>
      <c r="D5" s="202"/>
      <c r="E5" s="202"/>
      <c r="F5" s="202"/>
      <c r="G5" s="202"/>
      <c r="H5" s="202"/>
      <c r="I5" s="211"/>
      <c r="J5" s="213"/>
      <c r="K5" s="202"/>
      <c r="L5" s="203"/>
      <c r="M5" s="202"/>
      <c r="N5" s="202"/>
      <c r="O5" s="211"/>
      <c r="P5" s="213"/>
      <c r="Q5" s="213"/>
      <c r="R5" s="202"/>
      <c r="S5" s="213"/>
      <c r="T5" s="203"/>
    </row>
    <row r="6" spans="1:20" s="79" customFormat="1" ht="18" customHeight="1" thickTop="1">
      <c r="A6" s="204"/>
      <c r="B6" s="204"/>
      <c r="C6" s="266" t="s">
        <v>85</v>
      </c>
      <c r="D6" s="267"/>
      <c r="E6" s="267"/>
      <c r="F6" s="267"/>
      <c r="G6" s="267"/>
      <c r="H6" s="267"/>
      <c r="I6" s="268">
        <f>SUM(I4:I5)</f>
        <v>6070</v>
      </c>
      <c r="J6" s="268">
        <f>SUM(J4:J5)</f>
        <v>6070</v>
      </c>
      <c r="K6" s="267"/>
      <c r="L6" s="267"/>
      <c r="M6" s="267"/>
      <c r="N6" s="267"/>
      <c r="O6" s="268">
        <f>SUM(O4:O5)</f>
        <v>0</v>
      </c>
      <c r="P6" s="268">
        <f>SUM(P4:P5)</f>
        <v>0</v>
      </c>
      <c r="Q6" s="268">
        <f>SUM(Q4:Q5)</f>
        <v>6070</v>
      </c>
      <c r="R6" s="267"/>
      <c r="S6" s="268">
        <f>SUM(S4:S5)</f>
        <v>6070</v>
      </c>
      <c r="T6" s="267"/>
    </row>
    <row r="7" spans="1:20" ht="16.5" customHeight="1">
      <c r="M7" s="2"/>
      <c r="N7" s="2"/>
    </row>
    <row r="8" spans="1:20" ht="16.5" customHeight="1">
      <c r="C8" s="486" t="str">
        <f>Inner!C8</f>
        <v>UNCLAIMED CERTIFICATE</v>
      </c>
      <c r="D8" s="486"/>
      <c r="E8" s="486"/>
      <c r="F8" s="486"/>
      <c r="M8" s="2"/>
      <c r="N8" s="2"/>
      <c r="P8" s="249" t="s">
        <v>375</v>
      </c>
    </row>
    <row r="9" spans="1:20" ht="16.5" customHeight="1">
      <c r="C9" s="487" t="str">
        <f>Inner!C9</f>
        <v>Certified that the amount claimed in this bill has not drawn and disbursed previously.A Note has been taken in the original records of this Office.</v>
      </c>
      <c r="D9" s="487"/>
      <c r="E9" s="487"/>
      <c r="F9" s="487"/>
      <c r="M9" s="2"/>
      <c r="N9" s="2"/>
      <c r="O9" s="487" t="str">
        <f>CONCATENATE("Kindly sanction an amount of Rs.",J6,"/-"," ","and credit into the individual account as per the Annexure enclosed.")</f>
        <v>Kindly sanction an amount of Rs.6070/- and credit into the individual account as per the Annexure enclosed.</v>
      </c>
      <c r="P9" s="487"/>
      <c r="Q9" s="487"/>
      <c r="R9" s="487"/>
      <c r="S9" s="487"/>
      <c r="T9" s="487"/>
    </row>
    <row r="10" spans="1:20" ht="16.5" customHeight="1">
      <c r="C10" s="487"/>
      <c r="D10" s="487"/>
      <c r="E10" s="487"/>
      <c r="F10" s="487"/>
      <c r="M10" s="2"/>
      <c r="N10" s="2"/>
      <c r="O10" s="487"/>
      <c r="P10" s="487"/>
      <c r="Q10" s="487"/>
      <c r="R10" s="487"/>
      <c r="S10" s="487"/>
      <c r="T10" s="487"/>
    </row>
    <row r="11" spans="1:20" ht="16.5" customHeight="1">
      <c r="C11" s="487"/>
      <c r="D11" s="487"/>
      <c r="E11" s="487"/>
      <c r="F11" s="487"/>
      <c r="M11" s="2"/>
      <c r="N11" s="2"/>
      <c r="O11" s="487"/>
      <c r="P11" s="487"/>
      <c r="Q11" s="487"/>
      <c r="R11" s="487"/>
      <c r="S11" s="487"/>
      <c r="T11" s="487"/>
    </row>
    <row r="12" spans="1:20">
      <c r="C12" s="569"/>
      <c r="D12" s="569"/>
      <c r="E12" s="569"/>
      <c r="F12" s="569"/>
      <c r="M12" s="2"/>
      <c r="N12" s="2"/>
      <c r="R12" s="568"/>
      <c r="S12" s="568"/>
      <c r="T12" s="568"/>
    </row>
    <row r="13" spans="1:20">
      <c r="K13" s="2"/>
      <c r="L13" s="2"/>
      <c r="M13" s="2"/>
      <c r="N13" s="2"/>
    </row>
    <row r="14" spans="1:20">
      <c r="C14" s="486" t="str">
        <f>Data!U3</f>
        <v>HEAD MASTER</v>
      </c>
      <c r="D14" s="486"/>
      <c r="E14" s="486"/>
      <c r="F14" s="486"/>
      <c r="K14" s="2"/>
      <c r="L14" s="2"/>
      <c r="M14" s="2"/>
      <c r="N14" s="2"/>
      <c r="Q14" s="486" t="str">
        <f>Data!U3</f>
        <v>HEAD MASTER</v>
      </c>
      <c r="R14" s="486"/>
      <c r="S14" s="486"/>
    </row>
    <row r="15" spans="1:20">
      <c r="C15" s="486" t="str">
        <f>Data!U4</f>
        <v>Z.P.S.S.AKENAPALLI</v>
      </c>
      <c r="D15" s="486"/>
      <c r="E15" s="486"/>
      <c r="F15" s="486"/>
      <c r="M15" s="2"/>
      <c r="N15" s="2"/>
      <c r="Q15" s="486" t="str">
        <f>Data!U4</f>
        <v>Z.P.S.S.AKENAPALLI</v>
      </c>
      <c r="R15" s="486"/>
      <c r="S15" s="486"/>
    </row>
    <row r="16" spans="1:20">
      <c r="M16" s="2"/>
      <c r="N16" s="2"/>
    </row>
    <row r="17" spans="13:14">
      <c r="M17" s="2"/>
      <c r="N17" s="2"/>
    </row>
    <row r="18" spans="13:14">
      <c r="M18" s="2"/>
      <c r="N18" s="2"/>
    </row>
    <row r="19" spans="13:14">
      <c r="M19" s="2"/>
      <c r="N19" s="2"/>
    </row>
    <row r="20" spans="13:14">
      <c r="M20" s="2"/>
      <c r="N20" s="2"/>
    </row>
    <row r="21" spans="13:14">
      <c r="M21" s="2"/>
      <c r="N21" s="2"/>
    </row>
  </sheetData>
  <mergeCells count="12">
    <mergeCell ref="C14:F14"/>
    <mergeCell ref="C15:F15"/>
    <mergeCell ref="Q14:S14"/>
    <mergeCell ref="Q15:S15"/>
    <mergeCell ref="O9:T11"/>
    <mergeCell ref="R12:T12"/>
    <mergeCell ref="C12:F12"/>
    <mergeCell ref="A1:T1"/>
    <mergeCell ref="A4:A5"/>
    <mergeCell ref="B4:B5"/>
    <mergeCell ref="C9:F11"/>
    <mergeCell ref="C8:F8"/>
  </mergeCells>
  <pageMargins left="0.45" right="0.3" top="0.3" bottom="0.3" header="0.3" footer="0.3"/>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sheetPr codeName="Sheet15">
    <tabColor rgb="FF0070C0"/>
  </sheetPr>
  <dimension ref="B1:N488"/>
  <sheetViews>
    <sheetView showGridLines="0" workbookViewId="0"/>
  </sheetViews>
  <sheetFormatPr defaultRowHeight="12.75"/>
  <cols>
    <col min="1" max="1" width="1.7109375" customWidth="1"/>
    <col min="2" max="2" width="3" customWidth="1"/>
    <col min="3" max="13" width="7.7109375" customWidth="1"/>
    <col min="14" max="14" width="1.7109375" customWidth="1"/>
  </cols>
  <sheetData>
    <row r="1" spans="2:14" ht="28.5" customHeight="1" thickBot="1">
      <c r="B1" s="489" t="s">
        <v>72</v>
      </c>
      <c r="C1" s="489"/>
      <c r="D1" s="489"/>
      <c r="E1" s="489"/>
      <c r="F1" s="489"/>
      <c r="G1" s="489"/>
      <c r="H1" s="489"/>
      <c r="I1" s="489"/>
      <c r="J1" s="489"/>
      <c r="K1" s="489"/>
      <c r="L1" s="489"/>
      <c r="M1" s="489"/>
      <c r="N1" s="489"/>
    </row>
    <row r="2" spans="2:14">
      <c r="B2" s="51"/>
      <c r="C2" s="52"/>
      <c r="D2" s="52"/>
      <c r="E2" s="52"/>
      <c r="F2" s="52"/>
      <c r="G2" s="52"/>
      <c r="H2" s="52"/>
      <c r="I2" s="52"/>
      <c r="J2" s="52"/>
      <c r="K2" s="52"/>
      <c r="L2" s="52"/>
      <c r="M2" s="52"/>
      <c r="N2" s="53"/>
    </row>
    <row r="3" spans="2:14" ht="15" customHeight="1">
      <c r="B3" s="54" t="s">
        <v>1</v>
      </c>
      <c r="C3" s="83" t="s">
        <v>294</v>
      </c>
      <c r="D3" s="40"/>
      <c r="E3" s="40"/>
      <c r="F3" s="40"/>
      <c r="G3" s="40"/>
      <c r="H3" s="40"/>
      <c r="I3" s="40"/>
      <c r="J3" s="40" t="s">
        <v>0</v>
      </c>
      <c r="K3" s="40"/>
      <c r="L3" s="40"/>
      <c r="M3" s="40"/>
      <c r="N3" s="55"/>
    </row>
    <row r="4" spans="2:14" ht="15" customHeight="1">
      <c r="B4" s="54" t="s">
        <v>2</v>
      </c>
      <c r="C4" s="40" t="s">
        <v>73</v>
      </c>
      <c r="D4" s="40"/>
      <c r="E4" s="40"/>
      <c r="F4" s="40"/>
      <c r="G4" s="40"/>
      <c r="H4" s="40"/>
      <c r="I4" s="40"/>
      <c r="J4" s="40" t="s">
        <v>0</v>
      </c>
      <c r="K4" s="40"/>
      <c r="L4" s="40"/>
      <c r="M4" s="40"/>
      <c r="N4" s="55"/>
    </row>
    <row r="5" spans="2:14" ht="15" customHeight="1">
      <c r="B5" s="54" t="s">
        <v>3</v>
      </c>
      <c r="C5" s="40" t="s">
        <v>74</v>
      </c>
      <c r="D5" s="40"/>
      <c r="E5" s="40"/>
      <c r="F5" s="40"/>
      <c r="G5" s="40"/>
      <c r="H5" s="40"/>
      <c r="I5" s="40"/>
      <c r="J5" s="40" t="s">
        <v>0</v>
      </c>
      <c r="K5" s="40"/>
      <c r="L5" s="40"/>
      <c r="M5" s="40"/>
      <c r="N5" s="55"/>
    </row>
    <row r="6" spans="2:14">
      <c r="B6" s="56"/>
      <c r="C6" s="40"/>
      <c r="D6" s="40"/>
      <c r="E6" s="40"/>
      <c r="F6" s="40"/>
      <c r="G6" s="40"/>
      <c r="H6" s="40"/>
      <c r="I6" s="40"/>
      <c r="J6" s="40"/>
      <c r="K6" s="40"/>
      <c r="L6" s="40"/>
      <c r="M6" s="40"/>
      <c r="N6" s="55"/>
    </row>
    <row r="7" spans="2:14">
      <c r="B7" s="56"/>
      <c r="C7" s="40"/>
      <c r="D7" s="40"/>
      <c r="E7" s="40"/>
      <c r="F7" s="40"/>
      <c r="G7" s="40"/>
      <c r="H7" s="40"/>
      <c r="I7" s="40"/>
      <c r="J7" s="40"/>
      <c r="K7" s="40"/>
      <c r="L7" s="40"/>
      <c r="M7" s="40"/>
      <c r="N7" s="55"/>
    </row>
    <row r="8" spans="2:14">
      <c r="B8" s="56"/>
      <c r="C8" s="40"/>
      <c r="D8" s="40"/>
      <c r="E8" s="40"/>
      <c r="F8" s="40"/>
      <c r="G8" s="40"/>
      <c r="H8" s="40"/>
      <c r="I8" s="40"/>
      <c r="J8" s="40"/>
      <c r="K8" s="40"/>
      <c r="L8" s="40"/>
      <c r="M8" s="40"/>
      <c r="N8" s="55"/>
    </row>
    <row r="9" spans="2:14" ht="38.25" customHeight="1" thickBot="1">
      <c r="B9" s="57"/>
      <c r="C9" s="58"/>
      <c r="D9" s="58"/>
      <c r="E9" s="58"/>
      <c r="F9" s="58"/>
      <c r="G9" s="58"/>
      <c r="H9" s="58"/>
      <c r="I9" s="59"/>
      <c r="J9" s="58"/>
      <c r="K9" s="490" t="s">
        <v>62</v>
      </c>
      <c r="L9" s="490"/>
      <c r="M9" s="490"/>
      <c r="N9" s="491"/>
    </row>
    <row r="10" spans="2:14">
      <c r="B10" s="56"/>
      <c r="C10" s="40"/>
      <c r="D10" s="40"/>
      <c r="E10" s="40"/>
      <c r="F10" s="40"/>
      <c r="G10" s="40"/>
      <c r="H10" s="40"/>
      <c r="I10" s="60"/>
      <c r="J10" s="40"/>
      <c r="K10" s="40"/>
      <c r="L10" s="40"/>
      <c r="M10" s="40"/>
      <c r="N10" s="55"/>
    </row>
    <row r="11" spans="2:14" ht="15">
      <c r="B11" s="56"/>
      <c r="C11" s="40" t="s">
        <v>75</v>
      </c>
      <c r="D11" s="40"/>
      <c r="E11" s="40"/>
      <c r="F11" s="494">
        <f>'APTC-47 (2)'!H44</f>
        <v>6070</v>
      </c>
      <c r="G11" s="494"/>
      <c r="H11" s="494"/>
      <c r="I11" s="61"/>
      <c r="J11" s="40"/>
      <c r="K11" s="61"/>
      <c r="L11" s="40"/>
      <c r="M11" s="40"/>
      <c r="N11" s="55"/>
    </row>
    <row r="12" spans="2:14" ht="36.75" customHeight="1">
      <c r="B12" s="56"/>
      <c r="C12" s="492" t="str">
        <f>'APTC-47 (2)'!B46</f>
        <v xml:space="preserve">       Six  Thousand  Seventy </v>
      </c>
      <c r="D12" s="492"/>
      <c r="E12" s="492"/>
      <c r="F12" s="492"/>
      <c r="G12" s="492"/>
      <c r="H12" s="492"/>
      <c r="I12" s="492"/>
      <c r="J12" s="492"/>
      <c r="K12" s="492"/>
      <c r="L12" s="492"/>
      <c r="M12" s="492"/>
      <c r="N12" s="493"/>
    </row>
    <row r="13" spans="2:14">
      <c r="B13" s="56"/>
      <c r="C13" s="40" t="s">
        <v>76</v>
      </c>
      <c r="D13" s="2"/>
      <c r="E13" s="2"/>
      <c r="F13" s="2"/>
      <c r="G13" s="2"/>
      <c r="H13" s="2"/>
      <c r="I13" s="2"/>
      <c r="J13" s="2"/>
      <c r="K13" s="40"/>
      <c r="L13" s="40"/>
      <c r="M13" s="40"/>
      <c r="N13" s="55"/>
    </row>
    <row r="14" spans="2:14">
      <c r="B14" s="56"/>
      <c r="C14" s="40" t="s">
        <v>77</v>
      </c>
      <c r="D14" s="40"/>
      <c r="E14" s="40"/>
      <c r="F14" s="40"/>
      <c r="G14" s="40"/>
      <c r="H14" s="40"/>
      <c r="I14" s="40"/>
      <c r="J14" s="40"/>
      <c r="K14" s="40"/>
      <c r="L14" s="40"/>
      <c r="M14" s="40"/>
      <c r="N14" s="55"/>
    </row>
    <row r="15" spans="2:14">
      <c r="B15" s="56"/>
      <c r="C15" s="40"/>
      <c r="D15" s="40"/>
      <c r="E15" s="40"/>
      <c r="F15" s="40"/>
      <c r="G15" s="40"/>
      <c r="H15" s="40"/>
      <c r="I15" s="40"/>
      <c r="J15" s="40"/>
      <c r="K15" s="40"/>
      <c r="L15" s="40"/>
      <c r="M15" s="40"/>
      <c r="N15" s="55"/>
    </row>
    <row r="16" spans="2:14">
      <c r="B16" s="56"/>
      <c r="C16" s="40"/>
      <c r="D16" s="40"/>
      <c r="E16" s="40"/>
      <c r="F16" s="40"/>
      <c r="G16" s="40"/>
      <c r="H16" s="40"/>
      <c r="I16" s="40"/>
      <c r="J16" s="40"/>
      <c r="K16" s="40"/>
      <c r="L16" s="40"/>
      <c r="M16" s="40"/>
      <c r="N16" s="55"/>
    </row>
    <row r="17" spans="2:14">
      <c r="B17" s="56"/>
      <c r="C17" s="40"/>
      <c r="D17" s="40"/>
      <c r="E17" s="40"/>
      <c r="F17" s="40"/>
      <c r="G17" s="40"/>
      <c r="H17" s="40"/>
      <c r="I17" s="40"/>
      <c r="J17" s="40"/>
      <c r="K17" s="40"/>
      <c r="L17" s="40"/>
      <c r="M17" s="40"/>
      <c r="N17" s="55"/>
    </row>
    <row r="18" spans="2:14" ht="38.25" customHeight="1" thickBot="1">
      <c r="B18" s="57"/>
      <c r="C18" s="58" t="s">
        <v>62</v>
      </c>
      <c r="D18" s="58"/>
      <c r="E18" s="58"/>
      <c r="F18" s="58"/>
      <c r="G18" s="58"/>
      <c r="H18" s="58"/>
      <c r="I18" s="58"/>
      <c r="J18" s="58"/>
      <c r="K18" s="490" t="s">
        <v>62</v>
      </c>
      <c r="L18" s="490"/>
      <c r="M18" s="490"/>
      <c r="N18" s="491"/>
    </row>
    <row r="19" spans="2:14">
      <c r="B19" s="495" t="s">
        <v>78</v>
      </c>
      <c r="C19" s="496"/>
      <c r="D19" s="496"/>
      <c r="E19" s="496"/>
      <c r="F19" s="496"/>
      <c r="G19" s="496"/>
      <c r="H19" s="496"/>
      <c r="I19" s="496"/>
      <c r="J19" s="496"/>
      <c r="K19" s="496"/>
      <c r="L19" s="496"/>
      <c r="M19" s="496"/>
      <c r="N19" s="497"/>
    </row>
    <row r="20" spans="2:14">
      <c r="B20" s="56"/>
      <c r="C20" s="40"/>
      <c r="D20" s="40"/>
      <c r="E20" s="40"/>
      <c r="F20" s="40"/>
      <c r="G20" s="40"/>
      <c r="H20" s="40"/>
      <c r="I20" s="40"/>
      <c r="J20" s="40"/>
      <c r="K20" s="40"/>
      <c r="L20" s="40"/>
      <c r="M20" s="40"/>
      <c r="N20" s="55"/>
    </row>
    <row r="21" spans="2:14" ht="14.25" customHeight="1">
      <c r="B21" s="62">
        <v>1</v>
      </c>
      <c r="C21" s="498" t="s">
        <v>79</v>
      </c>
      <c r="D21" s="498"/>
      <c r="E21" s="498"/>
      <c r="F21" s="498"/>
      <c r="G21" s="498"/>
      <c r="H21" s="498"/>
      <c r="I21" s="498"/>
      <c r="J21" s="498"/>
      <c r="K21" s="498"/>
      <c r="L21" s="498"/>
      <c r="M21" s="498"/>
      <c r="N21" s="499"/>
    </row>
    <row r="22" spans="2:14" ht="14.25" customHeight="1">
      <c r="B22" s="62">
        <v>2</v>
      </c>
      <c r="C22" s="498" t="s">
        <v>80</v>
      </c>
      <c r="D22" s="498"/>
      <c r="E22" s="498"/>
      <c r="F22" s="498"/>
      <c r="G22" s="498"/>
      <c r="H22" s="498"/>
      <c r="I22" s="498"/>
      <c r="J22" s="498"/>
      <c r="K22" s="498"/>
      <c r="L22" s="498"/>
      <c r="M22" s="498"/>
      <c r="N22" s="499"/>
    </row>
    <row r="23" spans="2:14" ht="14.25" customHeight="1">
      <c r="B23" s="62">
        <v>3</v>
      </c>
      <c r="C23" s="498" t="s">
        <v>81</v>
      </c>
      <c r="D23" s="498"/>
      <c r="E23" s="498"/>
      <c r="F23" s="498"/>
      <c r="G23" s="498"/>
      <c r="H23" s="498"/>
      <c r="I23" s="498"/>
      <c r="J23" s="498"/>
      <c r="K23" s="498"/>
      <c r="L23" s="498"/>
      <c r="M23" s="498"/>
      <c r="N23" s="499"/>
    </row>
    <row r="24" spans="2:14" ht="14.25" customHeight="1">
      <c r="B24" s="62">
        <v>4</v>
      </c>
      <c r="C24" s="498" t="s">
        <v>82</v>
      </c>
      <c r="D24" s="498"/>
      <c r="E24" s="498"/>
      <c r="F24" s="498"/>
      <c r="G24" s="498"/>
      <c r="H24" s="498"/>
      <c r="I24" s="498"/>
      <c r="J24" s="498"/>
      <c r="K24" s="498"/>
      <c r="L24" s="498"/>
      <c r="M24" s="498"/>
      <c r="N24" s="499"/>
    </row>
    <row r="25" spans="2:14" ht="14.25" customHeight="1">
      <c r="B25" s="62">
        <v>5</v>
      </c>
      <c r="C25" s="498" t="s">
        <v>106</v>
      </c>
      <c r="D25" s="498"/>
      <c r="E25" s="498"/>
      <c r="F25" s="498"/>
      <c r="G25" s="498"/>
      <c r="H25" s="498"/>
      <c r="I25" s="498"/>
      <c r="J25" s="498"/>
      <c r="K25" s="498"/>
      <c r="L25" s="498"/>
      <c r="M25" s="498"/>
      <c r="N25" s="499"/>
    </row>
    <row r="26" spans="2:14" ht="14.25" customHeight="1">
      <c r="B26" s="62">
        <v>6</v>
      </c>
      <c r="C26" s="498" t="s">
        <v>105</v>
      </c>
      <c r="D26" s="498"/>
      <c r="E26" s="498"/>
      <c r="F26" s="498"/>
      <c r="G26" s="498"/>
      <c r="H26" s="498"/>
      <c r="I26" s="498"/>
      <c r="J26" s="498"/>
      <c r="K26" s="498"/>
      <c r="L26" s="498"/>
      <c r="M26" s="498"/>
      <c r="N26" s="499"/>
    </row>
    <row r="27" spans="2:14" ht="14.25" customHeight="1">
      <c r="B27" s="62">
        <v>7</v>
      </c>
      <c r="C27" t="s">
        <v>104</v>
      </c>
      <c r="N27" s="21"/>
    </row>
    <row r="28" spans="2:14" ht="14.25" customHeight="1">
      <c r="B28" s="62">
        <v>8</v>
      </c>
      <c r="C28" s="505" t="s">
        <v>170</v>
      </c>
      <c r="D28" s="498"/>
      <c r="E28" s="498"/>
      <c r="F28" s="498"/>
      <c r="G28" s="498"/>
      <c r="H28" s="498"/>
      <c r="I28" s="498"/>
      <c r="J28" s="498"/>
      <c r="K28" s="498"/>
      <c r="L28" s="498"/>
      <c r="M28" s="498"/>
      <c r="N28" s="499"/>
    </row>
    <row r="29" spans="2:14" ht="14.25" customHeight="1">
      <c r="B29" s="62"/>
      <c r="C29" s="83" t="s">
        <v>172</v>
      </c>
      <c r="D29" s="82"/>
      <c r="E29" s="147"/>
      <c r="F29" s="82"/>
      <c r="G29" s="80"/>
      <c r="H29" s="80"/>
      <c r="I29" s="80"/>
      <c r="J29" s="80"/>
      <c r="K29" s="80"/>
      <c r="L29" s="80"/>
      <c r="M29" s="80"/>
      <c r="N29" s="81"/>
    </row>
    <row r="30" spans="2:14" s="63" customFormat="1" ht="12.75" customHeight="1">
      <c r="B30" s="62">
        <v>9</v>
      </c>
      <c r="C30" s="498" t="s">
        <v>102</v>
      </c>
      <c r="D30" s="498"/>
      <c r="E30" s="498"/>
      <c r="F30" s="498"/>
      <c r="G30" s="498"/>
      <c r="H30" s="498"/>
      <c r="I30" s="498"/>
      <c r="J30" s="498"/>
      <c r="K30" s="498"/>
      <c r="L30" s="498"/>
      <c r="M30" s="498"/>
      <c r="N30" s="499"/>
    </row>
    <row r="31" spans="2:14" ht="12.75" customHeight="1">
      <c r="B31" s="62"/>
      <c r="C31" s="79" t="s">
        <v>171</v>
      </c>
      <c r="D31" s="80"/>
      <c r="E31" s="80"/>
      <c r="F31" s="82"/>
      <c r="H31" s="147"/>
      <c r="I31" s="82"/>
      <c r="J31" s="80"/>
      <c r="K31" s="80"/>
      <c r="L31" s="80"/>
      <c r="M31" s="80"/>
      <c r="N31" s="81"/>
    </row>
    <row r="32" spans="2:14">
      <c r="B32" s="54">
        <v>10</v>
      </c>
      <c r="C32" s="498" t="str">
        <f>CONCATENATE("Certified that the Convyance Alwance are claimed in terms of G.O.M.S No.108 Finance  Dept.,")</f>
        <v>Certified that the Convyance Alwance are claimed in terms of G.O.M.S No.108 Finance  Dept.,</v>
      </c>
      <c r="D32" s="498"/>
      <c r="E32" s="498"/>
      <c r="F32" s="498"/>
      <c r="G32" s="498"/>
      <c r="H32" s="498"/>
      <c r="I32" s="498"/>
      <c r="J32" s="498"/>
      <c r="K32" s="498"/>
      <c r="L32" s="498"/>
      <c r="M32" s="498"/>
      <c r="N32" s="499"/>
    </row>
    <row r="33" spans="2:14">
      <c r="B33" s="56"/>
      <c r="C33" s="40" t="s">
        <v>107</v>
      </c>
      <c r="D33" s="40"/>
      <c r="E33" s="40"/>
      <c r="F33" s="40"/>
      <c r="G33" s="40"/>
      <c r="H33" s="40"/>
      <c r="I33" s="40"/>
      <c r="J33" s="40"/>
      <c r="K33" s="40"/>
      <c r="L33" s="40"/>
      <c r="M33" s="40"/>
      <c r="N33" s="55"/>
    </row>
    <row r="34" spans="2:14">
      <c r="B34" s="56"/>
      <c r="C34" s="40"/>
      <c r="D34" s="40"/>
      <c r="E34" s="40"/>
      <c r="F34" s="40"/>
      <c r="G34" s="40"/>
      <c r="H34" s="40"/>
      <c r="I34" s="40"/>
      <c r="J34" s="40"/>
      <c r="K34" s="40"/>
      <c r="L34" s="40"/>
      <c r="M34" s="40"/>
      <c r="N34" s="55"/>
    </row>
    <row r="35" spans="2:14" ht="27.75" customHeight="1">
      <c r="B35" s="56"/>
      <c r="C35" s="40"/>
      <c r="D35" s="40"/>
      <c r="E35" s="40"/>
      <c r="F35" s="40"/>
      <c r="G35" s="40"/>
      <c r="H35" s="40"/>
      <c r="I35" s="40"/>
      <c r="J35" s="40"/>
      <c r="K35" s="40"/>
      <c r="L35" s="40"/>
      <c r="M35" s="40"/>
      <c r="N35" s="55"/>
    </row>
    <row r="36" spans="2:14" ht="16.5" customHeight="1">
      <c r="B36" s="56"/>
      <c r="C36" s="40"/>
      <c r="D36" s="40"/>
      <c r="E36" s="40"/>
      <c r="F36" s="40"/>
      <c r="G36" s="40"/>
      <c r="H36" s="40"/>
      <c r="I36" s="40"/>
      <c r="J36" s="40"/>
      <c r="K36" s="503" t="s">
        <v>62</v>
      </c>
      <c r="L36" s="503"/>
      <c r="M36" s="503"/>
      <c r="N36" s="504"/>
    </row>
    <row r="37" spans="2:14">
      <c r="B37" s="56"/>
      <c r="C37" s="40"/>
      <c r="D37" s="40"/>
      <c r="E37" s="40"/>
      <c r="F37" s="40"/>
      <c r="G37" s="40"/>
      <c r="H37" s="40"/>
      <c r="I37" s="40"/>
      <c r="J37" s="40"/>
      <c r="K37" s="40"/>
      <c r="L37" s="40"/>
      <c r="M37" s="40"/>
      <c r="N37" s="55"/>
    </row>
    <row r="38" spans="2:14" ht="13.5" thickBot="1">
      <c r="B38" s="506"/>
      <c r="C38" s="507"/>
      <c r="D38" s="507"/>
      <c r="E38" s="507"/>
      <c r="F38" s="507"/>
      <c r="G38" s="507"/>
      <c r="H38" s="507"/>
      <c r="I38" s="507"/>
      <c r="J38" s="507"/>
      <c r="K38" s="507"/>
      <c r="L38" s="507"/>
      <c r="M38" s="507"/>
      <c r="N38" s="508"/>
    </row>
    <row r="39" spans="2:14">
      <c r="B39" s="500" t="s">
        <v>83</v>
      </c>
      <c r="C39" s="501"/>
      <c r="D39" s="501"/>
      <c r="E39" s="501"/>
      <c r="F39" s="501"/>
      <c r="G39" s="501"/>
      <c r="H39" s="501"/>
      <c r="I39" s="501"/>
      <c r="J39" s="501"/>
      <c r="K39" s="501"/>
      <c r="L39" s="501"/>
      <c r="M39" s="501"/>
      <c r="N39" s="502"/>
    </row>
    <row r="40" spans="2:14">
      <c r="B40" s="56"/>
      <c r="C40" s="40"/>
      <c r="D40" s="40"/>
      <c r="E40" s="40"/>
      <c r="F40" s="40"/>
      <c r="G40" s="40"/>
      <c r="H40" s="40"/>
      <c r="I40" s="40"/>
      <c r="J40" s="40"/>
      <c r="K40" s="40"/>
      <c r="L40" s="40"/>
      <c r="M40" s="40"/>
      <c r="N40" s="55"/>
    </row>
    <row r="41" spans="2:14">
      <c r="B41" s="56"/>
      <c r="C41" s="40"/>
      <c r="D41" s="40"/>
      <c r="E41" s="40"/>
      <c r="F41" s="40"/>
      <c r="G41" s="40"/>
      <c r="H41" s="40"/>
      <c r="I41" s="40"/>
      <c r="J41" s="40"/>
      <c r="K41" s="40"/>
      <c r="L41" s="40"/>
      <c r="M41" s="40"/>
      <c r="N41" s="55"/>
    </row>
    <row r="42" spans="2:14">
      <c r="B42" s="56"/>
      <c r="C42" s="40"/>
      <c r="D42" s="40"/>
      <c r="E42" s="40"/>
      <c r="F42" s="40"/>
      <c r="G42" s="40"/>
      <c r="H42" s="40"/>
      <c r="I42" s="40"/>
      <c r="J42" s="40"/>
      <c r="K42" s="40"/>
      <c r="L42" s="40"/>
      <c r="M42" s="40"/>
      <c r="N42" s="55"/>
    </row>
    <row r="43" spans="2:14">
      <c r="B43" s="56"/>
      <c r="C43" s="40"/>
      <c r="D43" s="40"/>
      <c r="E43" s="40"/>
      <c r="F43" s="40"/>
      <c r="G43" s="40"/>
      <c r="H43" s="40"/>
      <c r="I43" s="40"/>
      <c r="J43" s="40"/>
      <c r="K43" s="40"/>
      <c r="L43" s="40"/>
      <c r="M43" s="40"/>
      <c r="N43" s="55"/>
    </row>
    <row r="44" spans="2:14">
      <c r="B44" s="56"/>
      <c r="C44" s="40"/>
      <c r="D44" s="40"/>
      <c r="E44" s="40"/>
      <c r="F44" s="40"/>
      <c r="G44" s="40"/>
      <c r="H44" s="40"/>
      <c r="I44" s="40"/>
      <c r="J44" s="40"/>
      <c r="K44" s="40"/>
      <c r="L44" s="40"/>
      <c r="M44" s="40"/>
      <c r="N44" s="55"/>
    </row>
    <row r="45" spans="2:14">
      <c r="B45" s="56"/>
      <c r="C45" s="40"/>
      <c r="D45" s="40"/>
      <c r="E45" s="40"/>
      <c r="F45" s="40"/>
      <c r="G45" s="40"/>
      <c r="H45" s="40"/>
      <c r="I45" s="40"/>
      <c r="J45" s="40"/>
      <c r="K45" s="40"/>
      <c r="L45" s="40"/>
      <c r="M45" s="40"/>
      <c r="N45" s="55"/>
    </row>
    <row r="46" spans="2:14" ht="12.75" customHeight="1">
      <c r="B46" s="56"/>
      <c r="C46" s="40"/>
      <c r="D46" s="40"/>
      <c r="E46" s="40"/>
      <c r="F46" s="40"/>
      <c r="G46" s="40"/>
      <c r="H46" s="40"/>
      <c r="I46" s="40"/>
      <c r="J46" s="40"/>
      <c r="K46" s="40"/>
      <c r="L46" s="40"/>
      <c r="M46" s="40"/>
      <c r="N46" s="64"/>
    </row>
    <row r="47" spans="2:14">
      <c r="B47" s="22"/>
      <c r="C47" s="11"/>
      <c r="D47" s="11"/>
      <c r="E47" s="11"/>
      <c r="F47" s="11"/>
      <c r="G47" s="11"/>
      <c r="H47" s="11"/>
      <c r="I47" s="11"/>
      <c r="J47" s="11"/>
      <c r="K47" s="11"/>
      <c r="L47" s="11"/>
      <c r="M47" s="11"/>
      <c r="N47" s="23"/>
    </row>
    <row r="48" spans="2:14">
      <c r="B48" s="65"/>
      <c r="C48" s="2"/>
      <c r="D48" s="2"/>
      <c r="E48" s="2"/>
      <c r="F48" s="2"/>
      <c r="G48" s="2"/>
      <c r="H48" s="2"/>
      <c r="I48" s="2"/>
      <c r="J48" s="2"/>
      <c r="K48" s="2"/>
      <c r="L48" s="2"/>
      <c r="M48" s="2"/>
      <c r="N48" s="21"/>
    </row>
    <row r="49" spans="2:14">
      <c r="B49" s="65"/>
      <c r="C49" s="2"/>
      <c r="D49" s="2"/>
      <c r="E49" s="2"/>
      <c r="F49" s="2"/>
      <c r="G49" s="2"/>
      <c r="H49" s="2"/>
      <c r="I49" s="2"/>
      <c r="J49" s="2"/>
      <c r="K49" s="2"/>
      <c r="L49" s="2"/>
      <c r="M49" s="2"/>
      <c r="N49" s="21"/>
    </row>
    <row r="50" spans="2:14">
      <c r="B50" s="65"/>
      <c r="C50" s="2"/>
      <c r="D50" s="2"/>
      <c r="E50" s="2"/>
      <c r="F50" s="2"/>
      <c r="G50" s="2"/>
      <c r="H50" s="2"/>
      <c r="I50" s="2"/>
      <c r="J50" s="2"/>
      <c r="K50" s="2"/>
      <c r="L50" s="2"/>
      <c r="M50" s="2"/>
      <c r="N50" s="21"/>
    </row>
    <row r="51" spans="2:14" ht="10.5" customHeight="1" thickBot="1">
      <c r="B51" s="66"/>
      <c r="C51" s="49"/>
      <c r="D51" s="49"/>
      <c r="E51" s="49"/>
      <c r="F51" s="49"/>
      <c r="G51" s="49"/>
      <c r="H51" s="49"/>
      <c r="I51" s="49"/>
      <c r="J51" s="49"/>
      <c r="K51" s="49"/>
      <c r="L51" s="49"/>
      <c r="M51" s="49"/>
      <c r="N51" s="67"/>
    </row>
    <row r="136" spans="2:14">
      <c r="B136" s="68"/>
      <c r="C136" s="68"/>
      <c r="D136" s="68"/>
      <c r="E136" s="68"/>
      <c r="F136" s="68"/>
      <c r="G136" s="68"/>
      <c r="H136" s="68"/>
      <c r="I136" s="68"/>
      <c r="J136" s="68"/>
      <c r="K136" s="68"/>
      <c r="L136" s="68"/>
      <c r="M136" s="68"/>
      <c r="N136" s="68"/>
    </row>
    <row r="137" spans="2:14">
      <c r="B137" s="68"/>
      <c r="C137" s="68"/>
      <c r="D137" s="68"/>
      <c r="E137" s="68"/>
      <c r="F137" s="68"/>
      <c r="G137" s="68"/>
      <c r="H137" s="68"/>
      <c r="I137" s="68"/>
      <c r="J137" s="68"/>
      <c r="K137" s="68"/>
      <c r="L137" s="68"/>
      <c r="M137" s="68"/>
      <c r="N137" s="68"/>
    </row>
    <row r="138" spans="2:14">
      <c r="B138" s="68"/>
      <c r="C138" s="68"/>
      <c r="D138" s="68"/>
      <c r="E138" s="68"/>
      <c r="F138" s="68"/>
      <c r="G138" s="68"/>
      <c r="H138" s="68"/>
      <c r="I138" s="68"/>
      <c r="J138" s="68"/>
      <c r="K138" s="68"/>
      <c r="L138" s="68"/>
      <c r="M138" s="68"/>
      <c r="N138" s="68"/>
    </row>
    <row r="139" spans="2:14">
      <c r="B139" s="68"/>
      <c r="C139" s="68"/>
      <c r="D139" s="68"/>
      <c r="E139" s="68"/>
      <c r="F139" s="68"/>
      <c r="G139" s="68"/>
      <c r="H139" s="68"/>
      <c r="I139" s="68"/>
      <c r="J139" s="68"/>
      <c r="K139" s="68"/>
      <c r="L139" s="68"/>
      <c r="M139" s="68"/>
      <c r="N139" s="68"/>
    </row>
    <row r="140" spans="2:14">
      <c r="B140" s="68"/>
      <c r="C140" s="68"/>
      <c r="D140" s="68"/>
      <c r="E140" s="68"/>
      <c r="F140" s="68"/>
      <c r="G140" s="68"/>
      <c r="H140" s="68"/>
      <c r="I140" s="68"/>
      <c r="J140" s="68"/>
      <c r="K140" s="68"/>
      <c r="L140" s="68"/>
      <c r="M140" s="68"/>
      <c r="N140" s="68"/>
    </row>
    <row r="141" spans="2:14">
      <c r="B141" s="68"/>
      <c r="C141" s="68"/>
      <c r="D141" s="68"/>
      <c r="E141" s="68"/>
      <c r="F141" s="68"/>
      <c r="G141" s="68"/>
      <c r="H141" s="68"/>
      <c r="I141" s="68"/>
      <c r="J141" s="68"/>
      <c r="K141" s="68"/>
      <c r="L141" s="68"/>
      <c r="M141" s="68"/>
      <c r="N141" s="68"/>
    </row>
    <row r="142" spans="2:14">
      <c r="B142" s="68"/>
      <c r="C142" s="68"/>
      <c r="D142" s="68"/>
      <c r="E142" s="68"/>
      <c r="F142" s="68"/>
      <c r="G142" s="68"/>
      <c r="H142" s="68"/>
      <c r="I142" s="68"/>
      <c r="J142" s="68"/>
      <c r="K142" s="68"/>
      <c r="L142" s="68"/>
      <c r="M142" s="68"/>
      <c r="N142" s="68"/>
    </row>
    <row r="143" spans="2:14">
      <c r="B143" s="68"/>
      <c r="C143" s="68"/>
      <c r="D143" s="68"/>
      <c r="E143" s="68"/>
      <c r="F143" s="68"/>
      <c r="G143" s="68"/>
      <c r="H143" s="68"/>
      <c r="I143" s="68"/>
      <c r="J143" s="68"/>
      <c r="K143" s="68"/>
      <c r="L143" s="68"/>
      <c r="M143" s="68"/>
      <c r="N143" s="68"/>
    </row>
    <row r="144" spans="2:14">
      <c r="B144" s="68"/>
      <c r="C144" s="68"/>
      <c r="D144" s="68"/>
      <c r="E144" s="68"/>
      <c r="F144" s="68"/>
      <c r="G144" s="68"/>
      <c r="H144" s="68"/>
      <c r="I144" s="68"/>
      <c r="J144" s="68"/>
      <c r="K144" s="68"/>
      <c r="L144" s="68"/>
      <c r="M144" s="68"/>
      <c r="N144" s="68"/>
    </row>
    <row r="145" spans="2:14">
      <c r="B145" s="68"/>
      <c r="C145" s="68"/>
      <c r="D145" s="68"/>
      <c r="E145" s="68"/>
      <c r="F145" s="68"/>
      <c r="G145" s="68"/>
      <c r="H145" s="68"/>
      <c r="I145" s="68"/>
      <c r="J145" s="68"/>
      <c r="K145" s="68"/>
      <c r="L145" s="68"/>
      <c r="M145" s="68"/>
      <c r="N145" s="68"/>
    </row>
    <row r="146" spans="2:14">
      <c r="B146" s="68"/>
      <c r="C146" s="68"/>
      <c r="D146" s="68"/>
      <c r="E146" s="68"/>
      <c r="F146" s="68"/>
      <c r="G146" s="68"/>
      <c r="H146" s="68"/>
      <c r="I146" s="68"/>
      <c r="J146" s="68"/>
      <c r="K146" s="68"/>
      <c r="L146" s="68"/>
      <c r="M146" s="68"/>
      <c r="N146" s="68"/>
    </row>
    <row r="147" spans="2:14">
      <c r="B147" s="68"/>
      <c r="C147" s="68"/>
      <c r="D147" s="68"/>
      <c r="E147" s="68"/>
      <c r="F147" s="68"/>
      <c r="G147" s="68"/>
      <c r="H147" s="68"/>
      <c r="I147" s="68"/>
      <c r="J147" s="68"/>
      <c r="K147" s="68"/>
      <c r="L147" s="68"/>
      <c r="M147" s="68"/>
      <c r="N147" s="68"/>
    </row>
    <row r="148" spans="2:14">
      <c r="B148" s="68"/>
      <c r="C148" s="68"/>
      <c r="D148" s="68"/>
      <c r="E148" s="68"/>
      <c r="F148" s="68"/>
      <c r="G148" s="68"/>
      <c r="H148" s="68"/>
      <c r="I148" s="68"/>
      <c r="J148" s="68"/>
      <c r="K148" s="68"/>
      <c r="L148" s="68"/>
      <c r="M148" s="68"/>
      <c r="N148" s="68"/>
    </row>
    <row r="149" spans="2:14">
      <c r="B149" s="68"/>
      <c r="C149" s="68"/>
      <c r="D149" s="68"/>
      <c r="E149" s="68"/>
      <c r="F149" s="68"/>
      <c r="G149" s="68"/>
      <c r="H149" s="68"/>
      <c r="I149" s="68"/>
      <c r="J149" s="68"/>
      <c r="K149" s="68"/>
      <c r="L149" s="68"/>
      <c r="M149" s="68"/>
      <c r="N149" s="68"/>
    </row>
    <row r="150" spans="2:14">
      <c r="B150" s="68"/>
      <c r="C150" s="68"/>
      <c r="D150" s="68"/>
      <c r="E150" s="68"/>
      <c r="F150" s="68"/>
      <c r="G150" s="68"/>
      <c r="H150" s="68"/>
      <c r="I150" s="68"/>
      <c r="J150" s="68"/>
      <c r="K150" s="68"/>
      <c r="L150" s="68"/>
      <c r="M150" s="68"/>
      <c r="N150" s="68"/>
    </row>
    <row r="151" spans="2:14">
      <c r="B151" s="68"/>
      <c r="C151" s="68"/>
      <c r="D151" s="68"/>
      <c r="E151" s="68"/>
      <c r="F151" s="68"/>
      <c r="G151" s="68"/>
      <c r="H151" s="68"/>
      <c r="I151" s="68"/>
      <c r="J151" s="68"/>
      <c r="K151" s="68"/>
      <c r="L151" s="68"/>
      <c r="M151" s="68"/>
      <c r="N151" s="68"/>
    </row>
    <row r="152" spans="2:14">
      <c r="B152" s="68"/>
      <c r="C152" s="68"/>
      <c r="D152" s="68"/>
      <c r="E152" s="68"/>
      <c r="F152" s="68"/>
      <c r="G152" s="68"/>
      <c r="H152" s="68"/>
      <c r="I152" s="68"/>
      <c r="J152" s="68"/>
      <c r="K152" s="68"/>
      <c r="L152" s="68"/>
      <c r="M152" s="68"/>
      <c r="N152" s="68"/>
    </row>
    <row r="153" spans="2:14">
      <c r="B153" s="68"/>
      <c r="C153" s="68"/>
      <c r="D153" s="68"/>
      <c r="E153" s="68"/>
      <c r="F153" s="68"/>
      <c r="G153" s="68"/>
      <c r="H153" s="68"/>
      <c r="I153" s="68"/>
      <c r="J153" s="68"/>
      <c r="K153" s="68"/>
      <c r="L153" s="68"/>
      <c r="M153" s="68"/>
      <c r="N153" s="68"/>
    </row>
    <row r="154" spans="2:14">
      <c r="B154" s="68"/>
      <c r="C154" s="68"/>
      <c r="D154" s="68"/>
      <c r="E154" s="68"/>
      <c r="F154" s="68"/>
      <c r="G154" s="68"/>
      <c r="H154" s="68"/>
      <c r="I154" s="68"/>
      <c r="J154" s="68"/>
      <c r="K154" s="68"/>
      <c r="L154" s="68"/>
      <c r="M154" s="68"/>
      <c r="N154" s="68"/>
    </row>
    <row r="155" spans="2:14">
      <c r="B155" s="68"/>
      <c r="C155" s="68"/>
      <c r="D155" s="68"/>
      <c r="E155" s="68"/>
      <c r="F155" s="68"/>
      <c r="G155" s="68"/>
      <c r="H155" s="68"/>
      <c r="I155" s="68"/>
      <c r="J155" s="68"/>
      <c r="K155" s="68"/>
      <c r="L155" s="68"/>
      <c r="M155" s="68"/>
      <c r="N155" s="68"/>
    </row>
    <row r="156" spans="2:14">
      <c r="B156" s="68"/>
      <c r="C156" s="68"/>
      <c r="D156" s="68"/>
      <c r="E156" s="68"/>
      <c r="F156" s="68"/>
      <c r="G156" s="68"/>
      <c r="H156" s="68"/>
      <c r="I156" s="68"/>
      <c r="J156" s="68"/>
      <c r="K156" s="68"/>
      <c r="L156" s="68"/>
      <c r="M156" s="68"/>
      <c r="N156" s="68"/>
    </row>
    <row r="157" spans="2:14">
      <c r="B157" s="68"/>
      <c r="C157" s="68"/>
      <c r="D157" s="68"/>
      <c r="E157" s="68"/>
      <c r="F157" s="68"/>
      <c r="G157" s="68"/>
      <c r="H157" s="68"/>
      <c r="I157" s="68"/>
      <c r="J157" s="68"/>
      <c r="K157" s="68"/>
      <c r="L157" s="68"/>
      <c r="M157" s="68"/>
      <c r="N157" s="68"/>
    </row>
    <row r="158" spans="2:14">
      <c r="B158" s="68"/>
      <c r="C158" s="68"/>
      <c r="D158" s="68"/>
      <c r="E158" s="68"/>
      <c r="F158" s="68"/>
      <c r="G158" s="68"/>
      <c r="H158" s="68"/>
      <c r="I158" s="68"/>
      <c r="J158" s="68"/>
      <c r="K158" s="68"/>
      <c r="L158" s="68"/>
      <c r="M158" s="68"/>
      <c r="N158" s="68"/>
    </row>
    <row r="159" spans="2:14">
      <c r="B159" s="68"/>
      <c r="C159" s="68"/>
      <c r="D159" s="68"/>
      <c r="E159" s="68"/>
      <c r="F159" s="68"/>
      <c r="G159" s="68"/>
      <c r="H159" s="68"/>
      <c r="I159" s="68"/>
      <c r="J159" s="68"/>
      <c r="K159" s="68"/>
      <c r="L159" s="68"/>
      <c r="M159" s="68"/>
      <c r="N159" s="68"/>
    </row>
    <row r="160" spans="2:14">
      <c r="B160" s="68"/>
      <c r="C160" s="68"/>
      <c r="D160" s="68"/>
      <c r="E160" s="68"/>
      <c r="F160" s="68"/>
      <c r="G160" s="68"/>
      <c r="H160" s="68"/>
      <c r="I160" s="68"/>
      <c r="J160" s="68"/>
      <c r="K160" s="68"/>
      <c r="L160" s="68"/>
      <c r="M160" s="68"/>
      <c r="N160" s="68"/>
    </row>
    <row r="161" spans="2:14">
      <c r="B161" s="68"/>
      <c r="C161" s="68"/>
      <c r="D161" s="68"/>
      <c r="E161" s="68"/>
      <c r="F161" s="68"/>
      <c r="G161" s="68"/>
      <c r="H161" s="68"/>
      <c r="I161" s="68"/>
      <c r="J161" s="68"/>
      <c r="K161" s="68"/>
      <c r="L161" s="68"/>
      <c r="M161" s="68"/>
      <c r="N161" s="68"/>
    </row>
    <row r="162" spans="2:14">
      <c r="B162" s="68"/>
      <c r="C162" s="68"/>
      <c r="D162" s="68"/>
      <c r="E162" s="68"/>
      <c r="F162" s="68"/>
      <c r="G162" s="68"/>
      <c r="H162" s="68"/>
      <c r="I162" s="68"/>
      <c r="J162" s="68"/>
      <c r="K162" s="68"/>
      <c r="L162" s="68"/>
      <c r="M162" s="68"/>
      <c r="N162" s="68"/>
    </row>
    <row r="163" spans="2:14">
      <c r="B163" s="68"/>
      <c r="C163" s="68"/>
      <c r="D163" s="68"/>
      <c r="E163" s="68"/>
      <c r="F163" s="68"/>
      <c r="G163" s="68"/>
      <c r="H163" s="68"/>
      <c r="I163" s="68"/>
      <c r="J163" s="68"/>
      <c r="K163" s="68"/>
      <c r="L163" s="68"/>
      <c r="M163" s="68"/>
      <c r="N163" s="68"/>
    </row>
    <row r="164" spans="2:14">
      <c r="B164" s="68"/>
      <c r="C164" s="68"/>
      <c r="D164" s="68"/>
      <c r="E164" s="68"/>
      <c r="F164" s="68"/>
      <c r="G164" s="68"/>
      <c r="H164" s="68"/>
      <c r="I164" s="68"/>
      <c r="J164" s="68"/>
      <c r="K164" s="68"/>
      <c r="L164" s="68"/>
      <c r="M164" s="68"/>
      <c r="N164" s="68"/>
    </row>
    <row r="165" spans="2:14">
      <c r="B165" s="68"/>
      <c r="C165" s="68"/>
      <c r="D165" s="68"/>
      <c r="E165" s="68"/>
      <c r="F165" s="68"/>
      <c r="G165" s="68"/>
      <c r="H165" s="68"/>
      <c r="I165" s="68"/>
      <c r="J165" s="68"/>
      <c r="K165" s="68"/>
      <c r="L165" s="68"/>
      <c r="M165" s="68"/>
      <c r="N165" s="68"/>
    </row>
    <row r="166" spans="2:14">
      <c r="B166" s="68"/>
      <c r="C166" s="68"/>
      <c r="D166" s="68"/>
      <c r="E166" s="68"/>
      <c r="F166" s="68"/>
      <c r="G166" s="68"/>
      <c r="H166" s="68"/>
      <c r="I166" s="68"/>
      <c r="J166" s="68"/>
      <c r="K166" s="68"/>
      <c r="L166" s="68"/>
      <c r="M166" s="68"/>
      <c r="N166" s="68"/>
    </row>
    <row r="167" spans="2:14">
      <c r="B167" s="68"/>
      <c r="C167" s="68"/>
      <c r="D167" s="68"/>
      <c r="E167" s="68"/>
      <c r="F167" s="68"/>
      <c r="G167" s="68"/>
      <c r="H167" s="68"/>
      <c r="I167" s="68"/>
      <c r="J167" s="68"/>
      <c r="K167" s="68"/>
      <c r="L167" s="68"/>
      <c r="M167" s="68"/>
      <c r="N167" s="68"/>
    </row>
    <row r="168" spans="2:14">
      <c r="B168" s="68"/>
      <c r="C168" s="68"/>
      <c r="D168" s="68"/>
      <c r="E168" s="68"/>
      <c r="F168" s="68"/>
      <c r="G168" s="68"/>
      <c r="H168" s="68"/>
      <c r="I168" s="68"/>
      <c r="J168" s="68"/>
      <c r="K168" s="68"/>
      <c r="L168" s="68"/>
      <c r="M168" s="68"/>
      <c r="N168" s="68"/>
    </row>
    <row r="169" spans="2:14">
      <c r="B169" s="68"/>
      <c r="C169" s="68"/>
      <c r="D169" s="68"/>
      <c r="E169" s="68"/>
      <c r="F169" s="68"/>
      <c r="G169" s="68"/>
      <c r="H169" s="68"/>
      <c r="I169" s="68"/>
      <c r="J169" s="68"/>
      <c r="K169" s="68"/>
      <c r="L169" s="68"/>
      <c r="M169" s="68"/>
      <c r="N169" s="68"/>
    </row>
    <row r="170" spans="2:14">
      <c r="B170" s="68"/>
      <c r="C170" s="68"/>
      <c r="D170" s="68"/>
      <c r="E170" s="68"/>
      <c r="F170" s="68"/>
      <c r="G170" s="68"/>
      <c r="H170" s="68"/>
      <c r="I170" s="68"/>
      <c r="J170" s="68"/>
      <c r="K170" s="68"/>
      <c r="L170" s="68"/>
      <c r="M170" s="68"/>
      <c r="N170" s="68"/>
    </row>
    <row r="171" spans="2:14">
      <c r="B171" s="68"/>
      <c r="C171" s="68"/>
      <c r="D171" s="68"/>
      <c r="E171" s="68"/>
      <c r="F171" s="68"/>
      <c r="G171" s="68"/>
      <c r="H171" s="68"/>
      <c r="I171" s="68"/>
      <c r="J171" s="68"/>
      <c r="K171" s="68"/>
      <c r="L171" s="68"/>
      <c r="M171" s="68"/>
      <c r="N171" s="68"/>
    </row>
    <row r="172" spans="2:14">
      <c r="B172" s="68"/>
      <c r="C172" s="68"/>
      <c r="D172" s="68"/>
      <c r="E172" s="68"/>
      <c r="F172" s="68"/>
      <c r="G172" s="68"/>
      <c r="H172" s="68"/>
      <c r="I172" s="68"/>
      <c r="J172" s="68"/>
      <c r="K172" s="68"/>
      <c r="L172" s="68"/>
      <c r="M172" s="68"/>
      <c r="N172" s="68"/>
    </row>
    <row r="173" spans="2:14">
      <c r="B173" s="68"/>
      <c r="C173" s="68"/>
      <c r="D173" s="68"/>
      <c r="E173" s="68"/>
      <c r="F173" s="68"/>
      <c r="G173" s="68"/>
      <c r="H173" s="68"/>
      <c r="I173" s="68"/>
      <c r="J173" s="68"/>
      <c r="K173" s="68"/>
      <c r="L173" s="68"/>
      <c r="M173" s="68"/>
      <c r="N173" s="68"/>
    </row>
    <row r="174" spans="2:14">
      <c r="B174" s="68"/>
      <c r="C174" s="68"/>
      <c r="D174" s="68"/>
      <c r="E174" s="68"/>
      <c r="F174" s="68"/>
      <c r="G174" s="68"/>
      <c r="H174" s="68"/>
      <c r="I174" s="68"/>
      <c r="J174" s="68"/>
      <c r="K174" s="68"/>
      <c r="L174" s="68"/>
      <c r="M174" s="68"/>
      <c r="N174" s="68"/>
    </row>
    <row r="175" spans="2:14">
      <c r="B175" s="68"/>
      <c r="C175" s="68"/>
      <c r="D175" s="68"/>
      <c r="E175" s="68"/>
      <c r="F175" s="68"/>
      <c r="G175" s="68"/>
      <c r="H175" s="68"/>
      <c r="I175" s="68"/>
      <c r="J175" s="68"/>
      <c r="K175" s="68"/>
      <c r="L175" s="68"/>
      <c r="M175" s="68"/>
      <c r="N175" s="68"/>
    </row>
    <row r="176" spans="2:14">
      <c r="B176" s="68"/>
      <c r="C176" s="68"/>
      <c r="D176" s="68"/>
      <c r="E176" s="68"/>
      <c r="F176" s="68"/>
      <c r="G176" s="68"/>
      <c r="H176" s="68"/>
      <c r="I176" s="68"/>
      <c r="J176" s="68"/>
      <c r="K176" s="68"/>
      <c r="L176" s="68"/>
      <c r="M176" s="68"/>
      <c r="N176" s="68"/>
    </row>
    <row r="177" spans="2:14">
      <c r="B177" s="68"/>
      <c r="C177" s="68"/>
      <c r="D177" s="68"/>
      <c r="E177" s="68"/>
      <c r="F177" s="68"/>
      <c r="G177" s="68"/>
      <c r="H177" s="68"/>
      <c r="I177" s="68"/>
      <c r="J177" s="68"/>
      <c r="K177" s="68"/>
      <c r="L177" s="68"/>
      <c r="M177" s="68"/>
      <c r="N177" s="68"/>
    </row>
    <row r="178" spans="2:14">
      <c r="B178" s="68"/>
      <c r="C178" s="68"/>
      <c r="D178" s="68"/>
      <c r="E178" s="68"/>
      <c r="F178" s="68"/>
      <c r="G178" s="68"/>
      <c r="H178" s="68"/>
      <c r="I178" s="68"/>
      <c r="J178" s="68"/>
      <c r="K178" s="68"/>
      <c r="L178" s="68"/>
      <c r="M178" s="68"/>
      <c r="N178" s="68"/>
    </row>
    <row r="179" spans="2:14">
      <c r="B179" s="68"/>
      <c r="C179" s="68"/>
      <c r="D179" s="68"/>
      <c r="E179" s="68"/>
      <c r="F179" s="68"/>
      <c r="G179" s="68"/>
      <c r="H179" s="68"/>
      <c r="I179" s="68"/>
      <c r="J179" s="68"/>
      <c r="K179" s="68"/>
      <c r="L179" s="68"/>
      <c r="M179" s="68"/>
      <c r="N179" s="68"/>
    </row>
    <row r="180" spans="2:14">
      <c r="B180" s="68"/>
      <c r="C180" s="68"/>
      <c r="D180" s="68"/>
      <c r="E180" s="68"/>
      <c r="F180" s="68"/>
      <c r="G180" s="68"/>
      <c r="H180" s="68"/>
      <c r="I180" s="68"/>
      <c r="J180" s="68"/>
      <c r="K180" s="68"/>
      <c r="L180" s="68"/>
      <c r="M180" s="68"/>
      <c r="N180" s="68"/>
    </row>
    <row r="181" spans="2:14">
      <c r="B181" s="68"/>
      <c r="C181" s="68"/>
      <c r="D181" s="68"/>
      <c r="E181" s="68"/>
      <c r="F181" s="68"/>
      <c r="G181" s="68"/>
      <c r="H181" s="68"/>
      <c r="I181" s="68"/>
      <c r="J181" s="68"/>
      <c r="K181" s="68"/>
      <c r="L181" s="68"/>
      <c r="M181" s="68"/>
      <c r="N181" s="68"/>
    </row>
    <row r="182" spans="2:14">
      <c r="B182" s="68"/>
      <c r="C182" s="68"/>
      <c r="D182" s="68"/>
      <c r="E182" s="68"/>
      <c r="F182" s="68"/>
      <c r="G182" s="68"/>
      <c r="H182" s="68"/>
      <c r="I182" s="68"/>
      <c r="J182" s="68"/>
      <c r="K182" s="68"/>
      <c r="L182" s="68"/>
      <c r="M182" s="68"/>
      <c r="N182" s="68"/>
    </row>
    <row r="183" spans="2:14">
      <c r="B183" s="68"/>
      <c r="C183" s="68"/>
      <c r="D183" s="68"/>
      <c r="E183" s="68"/>
      <c r="F183" s="68"/>
      <c r="G183" s="68"/>
      <c r="H183" s="68"/>
      <c r="I183" s="68"/>
      <c r="J183" s="68"/>
      <c r="K183" s="68"/>
      <c r="L183" s="68"/>
      <c r="M183" s="68"/>
      <c r="N183" s="68"/>
    </row>
    <row r="184" spans="2:14">
      <c r="B184" s="68"/>
      <c r="C184" s="68"/>
      <c r="D184" s="68"/>
      <c r="E184" s="68"/>
      <c r="F184" s="68"/>
      <c r="G184" s="68"/>
      <c r="H184" s="68"/>
      <c r="I184" s="68"/>
      <c r="J184" s="68"/>
      <c r="K184" s="68"/>
      <c r="L184" s="68"/>
      <c r="M184" s="68"/>
      <c r="N184" s="68"/>
    </row>
    <row r="185" spans="2:14">
      <c r="B185" s="68"/>
      <c r="C185" s="68"/>
      <c r="D185" s="68"/>
      <c r="E185" s="68"/>
      <c r="F185" s="68"/>
      <c r="G185" s="68"/>
      <c r="H185" s="68"/>
      <c r="I185" s="68"/>
      <c r="J185" s="68"/>
      <c r="K185" s="68"/>
      <c r="L185" s="68"/>
      <c r="M185" s="68"/>
      <c r="N185" s="68"/>
    </row>
    <row r="186" spans="2:14">
      <c r="B186" s="68"/>
      <c r="C186" s="68"/>
      <c r="D186" s="68"/>
      <c r="E186" s="68"/>
      <c r="F186" s="68"/>
      <c r="G186" s="68"/>
      <c r="H186" s="68"/>
      <c r="I186" s="68"/>
      <c r="J186" s="68"/>
      <c r="K186" s="68"/>
      <c r="L186" s="68"/>
      <c r="M186" s="68"/>
      <c r="N186" s="68"/>
    </row>
    <row r="187" spans="2:14">
      <c r="B187" s="68"/>
      <c r="C187" s="68"/>
      <c r="D187" s="68"/>
      <c r="E187" s="68"/>
      <c r="F187" s="68"/>
      <c r="G187" s="68"/>
      <c r="H187" s="68"/>
      <c r="I187" s="68"/>
      <c r="J187" s="68"/>
      <c r="K187" s="68"/>
      <c r="L187" s="68"/>
      <c r="M187" s="68"/>
      <c r="N187" s="68"/>
    </row>
    <row r="188" spans="2:14">
      <c r="B188" s="68"/>
      <c r="C188" s="68"/>
      <c r="D188" s="68"/>
      <c r="E188" s="68"/>
      <c r="F188" s="68"/>
      <c r="G188" s="68"/>
      <c r="H188" s="68"/>
      <c r="I188" s="68"/>
      <c r="J188" s="68"/>
      <c r="K188" s="68"/>
      <c r="L188" s="68"/>
      <c r="M188" s="68"/>
      <c r="N188" s="68"/>
    </row>
    <row r="189" spans="2:14">
      <c r="B189" s="68"/>
      <c r="C189" s="68"/>
      <c r="D189" s="68"/>
      <c r="E189" s="68"/>
      <c r="F189" s="68"/>
      <c r="G189" s="68"/>
      <c r="H189" s="68"/>
      <c r="I189" s="68"/>
      <c r="J189" s="68"/>
      <c r="K189" s="68"/>
      <c r="L189" s="68"/>
      <c r="M189" s="68"/>
      <c r="N189" s="68"/>
    </row>
    <row r="190" spans="2:14">
      <c r="B190" s="68"/>
      <c r="C190" s="68"/>
      <c r="D190" s="68"/>
      <c r="E190" s="68"/>
      <c r="F190" s="68"/>
      <c r="G190" s="68"/>
      <c r="H190" s="68"/>
      <c r="I190" s="68"/>
      <c r="J190" s="68"/>
      <c r="K190" s="68"/>
      <c r="L190" s="68"/>
      <c r="M190" s="68"/>
      <c r="N190" s="68"/>
    </row>
    <row r="191" spans="2:14">
      <c r="B191" s="68"/>
      <c r="C191" s="68"/>
      <c r="D191" s="68"/>
      <c r="E191" s="68"/>
      <c r="F191" s="68"/>
      <c r="G191" s="68"/>
      <c r="H191" s="68"/>
      <c r="I191" s="68"/>
      <c r="J191" s="68"/>
      <c r="K191" s="68"/>
      <c r="L191" s="68"/>
      <c r="M191" s="68"/>
      <c r="N191" s="68"/>
    </row>
    <row r="192" spans="2:14">
      <c r="B192" s="68"/>
      <c r="C192" s="68"/>
      <c r="D192" s="68"/>
      <c r="E192" s="68"/>
      <c r="F192" s="68"/>
      <c r="G192" s="68"/>
      <c r="H192" s="68"/>
      <c r="I192" s="68"/>
      <c r="J192" s="68"/>
      <c r="K192" s="68"/>
      <c r="L192" s="68"/>
      <c r="M192" s="68"/>
      <c r="N192" s="68"/>
    </row>
    <row r="193" spans="2:14">
      <c r="B193" s="68"/>
      <c r="C193" s="68"/>
      <c r="D193" s="68"/>
      <c r="E193" s="68"/>
      <c r="F193" s="68"/>
      <c r="G193" s="68"/>
      <c r="H193" s="68"/>
      <c r="I193" s="68"/>
      <c r="J193" s="68"/>
      <c r="K193" s="68"/>
      <c r="L193" s="68"/>
      <c r="M193" s="68"/>
      <c r="N193" s="68"/>
    </row>
    <row r="194" spans="2:14">
      <c r="B194" s="68"/>
      <c r="C194" s="68"/>
      <c r="D194" s="68"/>
      <c r="E194" s="68"/>
      <c r="F194" s="68"/>
      <c r="G194" s="68"/>
      <c r="H194" s="68"/>
      <c r="I194" s="68"/>
      <c r="J194" s="68"/>
      <c r="K194" s="68"/>
      <c r="L194" s="68"/>
      <c r="M194" s="68"/>
      <c r="N194" s="68"/>
    </row>
    <row r="195" spans="2:14">
      <c r="B195" s="68"/>
      <c r="C195" s="68"/>
      <c r="D195" s="68"/>
      <c r="E195" s="68"/>
      <c r="F195" s="68"/>
      <c r="G195" s="68"/>
      <c r="H195" s="68"/>
      <c r="I195" s="68"/>
      <c r="J195" s="68"/>
      <c r="K195" s="68"/>
      <c r="L195" s="68"/>
      <c r="M195" s="68"/>
      <c r="N195" s="68"/>
    </row>
    <row r="196" spans="2:14">
      <c r="B196" s="68"/>
      <c r="C196" s="68"/>
      <c r="D196" s="68"/>
      <c r="E196" s="68"/>
      <c r="F196" s="68"/>
      <c r="G196" s="68"/>
      <c r="H196" s="68"/>
      <c r="I196" s="68"/>
      <c r="J196" s="68"/>
      <c r="K196" s="68"/>
      <c r="L196" s="68"/>
      <c r="M196" s="68"/>
      <c r="N196" s="68"/>
    </row>
    <row r="197" spans="2:14">
      <c r="B197" s="68"/>
      <c r="C197" s="68"/>
      <c r="D197" s="68"/>
      <c r="E197" s="68"/>
      <c r="F197" s="68"/>
      <c r="G197" s="68"/>
      <c r="H197" s="68"/>
      <c r="I197" s="68"/>
      <c r="J197" s="68"/>
      <c r="K197" s="68"/>
      <c r="L197" s="68"/>
      <c r="M197" s="68"/>
      <c r="N197" s="68"/>
    </row>
    <row r="198" spans="2:14">
      <c r="B198" s="68"/>
      <c r="C198" s="68"/>
      <c r="D198" s="68"/>
      <c r="E198" s="68"/>
      <c r="F198" s="68"/>
      <c r="G198" s="68"/>
      <c r="H198" s="68"/>
      <c r="I198" s="68"/>
      <c r="J198" s="68"/>
      <c r="K198" s="68"/>
      <c r="L198" s="68"/>
      <c r="M198" s="68"/>
      <c r="N198" s="68"/>
    </row>
    <row r="199" spans="2:14">
      <c r="B199" s="68"/>
      <c r="C199" s="68"/>
      <c r="D199" s="68"/>
      <c r="E199" s="68"/>
      <c r="F199" s="68"/>
      <c r="G199" s="68"/>
      <c r="H199" s="68"/>
      <c r="I199" s="68"/>
      <c r="J199" s="68"/>
      <c r="K199" s="68"/>
      <c r="L199" s="68"/>
      <c r="M199" s="68"/>
      <c r="N199" s="68"/>
    </row>
    <row r="200" spans="2:14">
      <c r="B200" s="68"/>
      <c r="C200" s="68"/>
      <c r="D200" s="68"/>
      <c r="E200" s="68"/>
      <c r="F200" s="68"/>
      <c r="G200" s="68"/>
      <c r="H200" s="68"/>
      <c r="I200" s="68"/>
      <c r="J200" s="68"/>
      <c r="K200" s="68"/>
      <c r="L200" s="68"/>
      <c r="M200" s="68"/>
      <c r="N200" s="68"/>
    </row>
    <row r="201" spans="2:14">
      <c r="B201" s="68"/>
      <c r="C201" s="68"/>
      <c r="D201" s="68"/>
      <c r="E201" s="68"/>
      <c r="F201" s="68"/>
      <c r="G201" s="68"/>
      <c r="H201" s="68"/>
      <c r="I201" s="68"/>
      <c r="J201" s="68"/>
      <c r="K201" s="68"/>
      <c r="L201" s="68"/>
      <c r="M201" s="68"/>
      <c r="N201" s="68"/>
    </row>
    <row r="202" spans="2:14">
      <c r="B202" s="68"/>
      <c r="C202" s="68"/>
      <c r="D202" s="68"/>
      <c r="E202" s="68"/>
      <c r="F202" s="68"/>
      <c r="G202" s="68"/>
      <c r="H202" s="68"/>
      <c r="I202" s="68"/>
      <c r="J202" s="68"/>
      <c r="K202" s="68"/>
      <c r="L202" s="68"/>
      <c r="M202" s="68"/>
      <c r="N202" s="68"/>
    </row>
    <row r="203" spans="2:14">
      <c r="B203" s="68"/>
      <c r="C203" s="68"/>
      <c r="D203" s="68"/>
      <c r="E203" s="68"/>
      <c r="F203" s="68"/>
      <c r="G203" s="68"/>
      <c r="H203" s="68"/>
      <c r="I203" s="68"/>
      <c r="J203" s="68"/>
      <c r="K203" s="68"/>
      <c r="L203" s="68"/>
      <c r="M203" s="68"/>
      <c r="N203" s="68"/>
    </row>
    <row r="204" spans="2:14">
      <c r="B204" s="68"/>
      <c r="C204" s="68"/>
      <c r="D204" s="68"/>
      <c r="E204" s="68"/>
      <c r="F204" s="68"/>
      <c r="G204" s="68"/>
      <c r="H204" s="68"/>
      <c r="I204" s="68"/>
      <c r="J204" s="68"/>
      <c r="K204" s="68"/>
      <c r="L204" s="68"/>
      <c r="M204" s="68"/>
      <c r="N204" s="68"/>
    </row>
    <row r="205" spans="2:14">
      <c r="B205" s="68"/>
      <c r="C205" s="68"/>
      <c r="D205" s="68"/>
      <c r="E205" s="68"/>
      <c r="F205" s="68"/>
      <c r="G205" s="68"/>
      <c r="H205" s="68"/>
      <c r="I205" s="68"/>
      <c r="J205" s="68"/>
      <c r="K205" s="68"/>
      <c r="L205" s="68"/>
      <c r="M205" s="68"/>
      <c r="N205" s="68"/>
    </row>
    <row r="206" spans="2:14">
      <c r="B206" s="68"/>
      <c r="C206" s="68"/>
      <c r="D206" s="68"/>
      <c r="E206" s="68"/>
      <c r="F206" s="68"/>
      <c r="G206" s="68"/>
      <c r="H206" s="68"/>
      <c r="I206" s="68"/>
      <c r="J206" s="68"/>
      <c r="K206" s="68"/>
      <c r="L206" s="68"/>
      <c r="M206" s="68"/>
      <c r="N206" s="68"/>
    </row>
    <row r="207" spans="2:14">
      <c r="B207" s="68"/>
      <c r="C207" s="68"/>
      <c r="D207" s="68"/>
      <c r="E207" s="68"/>
      <c r="F207" s="68"/>
      <c r="G207" s="68"/>
      <c r="H207" s="68"/>
      <c r="I207" s="68"/>
      <c r="J207" s="68"/>
      <c r="K207" s="68"/>
      <c r="L207" s="68"/>
      <c r="M207" s="68"/>
      <c r="N207" s="68"/>
    </row>
    <row r="208" spans="2:14">
      <c r="B208" s="68"/>
      <c r="C208" s="68"/>
      <c r="D208" s="68"/>
      <c r="E208" s="68"/>
      <c r="F208" s="68"/>
      <c r="G208" s="68"/>
      <c r="H208" s="68"/>
      <c r="I208" s="68"/>
      <c r="J208" s="68"/>
      <c r="K208" s="68"/>
      <c r="L208" s="68"/>
      <c r="M208" s="68"/>
      <c r="N208" s="68"/>
    </row>
    <row r="209" spans="2:14">
      <c r="B209" s="68"/>
      <c r="C209" s="68"/>
      <c r="D209" s="68"/>
      <c r="E209" s="68"/>
      <c r="F209" s="68"/>
      <c r="G209" s="68"/>
      <c r="H209" s="68"/>
      <c r="I209" s="68"/>
      <c r="J209" s="68"/>
      <c r="K209" s="68"/>
      <c r="L209" s="68"/>
      <c r="M209" s="68"/>
      <c r="N209" s="68"/>
    </row>
    <row r="210" spans="2:14">
      <c r="B210" s="68"/>
      <c r="C210" s="68"/>
      <c r="D210" s="68"/>
      <c r="E210" s="68"/>
      <c r="F210" s="68"/>
      <c r="G210" s="68"/>
      <c r="H210" s="68"/>
      <c r="I210" s="68"/>
      <c r="J210" s="68"/>
      <c r="K210" s="68"/>
      <c r="L210" s="68"/>
      <c r="M210" s="68"/>
      <c r="N210" s="68"/>
    </row>
    <row r="211" spans="2:14">
      <c r="B211" s="68"/>
      <c r="C211" s="68"/>
      <c r="D211" s="68"/>
      <c r="E211" s="68"/>
      <c r="F211" s="68"/>
      <c r="G211" s="68"/>
      <c r="H211" s="68"/>
      <c r="I211" s="68"/>
      <c r="J211" s="68"/>
      <c r="K211" s="68"/>
      <c r="L211" s="68"/>
      <c r="M211" s="68"/>
      <c r="N211" s="68"/>
    </row>
    <row r="212" spans="2:14">
      <c r="B212" s="68"/>
      <c r="C212" s="68"/>
      <c r="D212" s="68"/>
      <c r="E212" s="68"/>
      <c r="F212" s="68"/>
      <c r="G212" s="68"/>
      <c r="H212" s="68"/>
      <c r="I212" s="68"/>
      <c r="J212" s="68"/>
      <c r="K212" s="68"/>
      <c r="L212" s="68"/>
      <c r="M212" s="68"/>
      <c r="N212" s="68"/>
    </row>
    <row r="213" spans="2:14">
      <c r="B213" s="68"/>
      <c r="C213" s="68"/>
      <c r="D213" s="68"/>
      <c r="E213" s="68"/>
      <c r="F213" s="68"/>
      <c r="G213" s="68"/>
      <c r="H213" s="68"/>
      <c r="I213" s="68"/>
      <c r="J213" s="68"/>
      <c r="K213" s="68"/>
      <c r="L213" s="68"/>
      <c r="M213" s="68"/>
      <c r="N213" s="68"/>
    </row>
    <row r="214" spans="2:14">
      <c r="B214" s="68"/>
      <c r="C214" s="68"/>
      <c r="D214" s="68"/>
      <c r="E214" s="68"/>
      <c r="F214" s="68"/>
      <c r="G214" s="68"/>
      <c r="H214" s="68"/>
      <c r="I214" s="68"/>
      <c r="J214" s="68"/>
      <c r="K214" s="68"/>
      <c r="L214" s="68"/>
      <c r="M214" s="68"/>
      <c r="N214" s="68"/>
    </row>
    <row r="215" spans="2:14">
      <c r="B215" s="68"/>
      <c r="C215" s="68"/>
      <c r="D215" s="68"/>
      <c r="E215" s="68"/>
      <c r="F215" s="68"/>
      <c r="G215" s="68"/>
      <c r="H215" s="68"/>
      <c r="I215" s="68"/>
      <c r="J215" s="68"/>
      <c r="K215" s="68"/>
      <c r="L215" s="68"/>
      <c r="M215" s="68"/>
      <c r="N215" s="68"/>
    </row>
    <row r="216" spans="2:14">
      <c r="B216" s="68"/>
      <c r="C216" s="68"/>
      <c r="D216" s="68"/>
      <c r="E216" s="68"/>
      <c r="F216" s="68"/>
      <c r="G216" s="68"/>
      <c r="H216" s="68"/>
      <c r="I216" s="68"/>
      <c r="J216" s="68"/>
      <c r="K216" s="68"/>
      <c r="L216" s="68"/>
      <c r="M216" s="68"/>
      <c r="N216" s="68"/>
    </row>
    <row r="217" spans="2:14">
      <c r="B217" s="68"/>
      <c r="C217" s="68"/>
      <c r="D217" s="68"/>
      <c r="E217" s="68"/>
      <c r="F217" s="68"/>
      <c r="G217" s="68"/>
      <c r="H217" s="68"/>
      <c r="I217" s="68"/>
      <c r="J217" s="68"/>
      <c r="K217" s="68"/>
      <c r="L217" s="68"/>
      <c r="M217" s="68"/>
      <c r="N217" s="68"/>
    </row>
    <row r="218" spans="2:14">
      <c r="B218" s="68"/>
      <c r="C218" s="68"/>
      <c r="D218" s="68"/>
      <c r="E218" s="68"/>
      <c r="F218" s="68"/>
      <c r="G218" s="68"/>
      <c r="H218" s="68"/>
      <c r="I218" s="68"/>
      <c r="J218" s="68"/>
      <c r="K218" s="68"/>
      <c r="L218" s="68"/>
      <c r="M218" s="68"/>
      <c r="N218" s="68"/>
    </row>
    <row r="219" spans="2:14">
      <c r="B219" s="68"/>
      <c r="C219" s="68"/>
      <c r="D219" s="68"/>
      <c r="E219" s="68"/>
      <c r="F219" s="68"/>
      <c r="G219" s="68"/>
      <c r="H219" s="68"/>
      <c r="I219" s="68"/>
      <c r="J219" s="68"/>
      <c r="K219" s="68"/>
      <c r="L219" s="68"/>
      <c r="M219" s="68"/>
      <c r="N219" s="68"/>
    </row>
    <row r="220" spans="2:14">
      <c r="B220" s="68"/>
      <c r="C220" s="68"/>
      <c r="D220" s="68"/>
      <c r="E220" s="68"/>
      <c r="F220" s="68"/>
      <c r="G220" s="68"/>
      <c r="H220" s="68"/>
      <c r="I220" s="68"/>
      <c r="J220" s="68"/>
      <c r="K220" s="68"/>
      <c r="L220" s="68"/>
      <c r="M220" s="68"/>
      <c r="N220" s="68"/>
    </row>
    <row r="221" spans="2:14">
      <c r="B221" s="68"/>
      <c r="C221" s="68"/>
      <c r="D221" s="68"/>
      <c r="E221" s="68"/>
      <c r="F221" s="68"/>
      <c r="G221" s="68"/>
      <c r="H221" s="68"/>
      <c r="I221" s="68"/>
      <c r="J221" s="68"/>
      <c r="K221" s="68"/>
      <c r="L221" s="68"/>
      <c r="M221" s="68"/>
      <c r="N221" s="68"/>
    </row>
    <row r="222" spans="2:14">
      <c r="B222" s="68"/>
      <c r="C222" s="68"/>
      <c r="D222" s="68"/>
      <c r="E222" s="68"/>
      <c r="F222" s="68"/>
      <c r="G222" s="68"/>
      <c r="H222" s="68"/>
      <c r="I222" s="68"/>
      <c r="J222" s="68"/>
      <c r="K222" s="68"/>
      <c r="L222" s="68"/>
      <c r="M222" s="68"/>
      <c r="N222" s="68"/>
    </row>
    <row r="223" spans="2:14">
      <c r="B223" s="68"/>
      <c r="C223" s="68"/>
      <c r="D223" s="68"/>
      <c r="E223" s="68"/>
      <c r="F223" s="68"/>
      <c r="G223" s="68"/>
      <c r="H223" s="68"/>
      <c r="I223" s="68"/>
      <c r="J223" s="68"/>
      <c r="K223" s="68"/>
      <c r="L223" s="68"/>
      <c r="M223" s="68"/>
      <c r="N223" s="68"/>
    </row>
    <row r="224" spans="2:14">
      <c r="B224" s="68"/>
      <c r="C224" s="68"/>
      <c r="D224" s="68"/>
      <c r="E224" s="68"/>
      <c r="F224" s="68"/>
      <c r="G224" s="68"/>
      <c r="H224" s="68"/>
      <c r="I224" s="68"/>
      <c r="J224" s="68"/>
      <c r="K224" s="68"/>
      <c r="L224" s="68"/>
      <c r="M224" s="68"/>
      <c r="N224" s="68"/>
    </row>
    <row r="225" spans="2:14">
      <c r="B225" s="68"/>
      <c r="C225" s="68"/>
      <c r="D225" s="68"/>
      <c r="E225" s="68"/>
      <c r="F225" s="68"/>
      <c r="G225" s="68"/>
      <c r="H225" s="68"/>
      <c r="I225" s="68"/>
      <c r="J225" s="68"/>
      <c r="K225" s="68"/>
      <c r="L225" s="68"/>
      <c r="M225" s="68"/>
      <c r="N225" s="68"/>
    </row>
    <row r="226" spans="2:14">
      <c r="B226" s="68"/>
      <c r="C226" s="68"/>
      <c r="D226" s="68"/>
      <c r="E226" s="68"/>
      <c r="F226" s="68"/>
      <c r="G226" s="68"/>
      <c r="H226" s="68"/>
      <c r="I226" s="68"/>
      <c r="J226" s="68"/>
      <c r="K226" s="68"/>
      <c r="L226" s="68"/>
      <c r="M226" s="68"/>
      <c r="N226" s="68"/>
    </row>
    <row r="227" spans="2:14">
      <c r="B227" s="68"/>
      <c r="C227" s="68"/>
      <c r="D227" s="68"/>
      <c r="E227" s="68"/>
      <c r="F227" s="68"/>
      <c r="G227" s="68"/>
      <c r="H227" s="68"/>
      <c r="I227" s="68"/>
      <c r="J227" s="68"/>
      <c r="K227" s="68"/>
      <c r="L227" s="68"/>
      <c r="M227" s="68"/>
      <c r="N227" s="68"/>
    </row>
    <row r="228" spans="2:14">
      <c r="B228" s="68"/>
      <c r="C228" s="68"/>
      <c r="D228" s="68"/>
      <c r="E228" s="68"/>
      <c r="F228" s="68"/>
      <c r="G228" s="68"/>
      <c r="H228" s="68"/>
      <c r="I228" s="68"/>
      <c r="J228" s="68"/>
      <c r="K228" s="68"/>
      <c r="L228" s="68"/>
      <c r="M228" s="68"/>
      <c r="N228" s="68"/>
    </row>
    <row r="229" spans="2:14">
      <c r="B229" s="68"/>
      <c r="C229" s="68"/>
      <c r="D229" s="68"/>
      <c r="E229" s="68"/>
      <c r="F229" s="68"/>
      <c r="G229" s="68"/>
      <c r="H229" s="68"/>
      <c r="I229" s="68"/>
      <c r="J229" s="68"/>
      <c r="K229" s="68"/>
      <c r="L229" s="68"/>
      <c r="M229" s="68"/>
      <c r="N229" s="68"/>
    </row>
    <row r="230" spans="2:14">
      <c r="B230" s="68"/>
      <c r="C230" s="68"/>
      <c r="D230" s="68"/>
      <c r="E230" s="68"/>
      <c r="F230" s="68"/>
      <c r="G230" s="68"/>
      <c r="H230" s="68"/>
      <c r="I230" s="68"/>
      <c r="J230" s="68"/>
      <c r="K230" s="68"/>
      <c r="L230" s="68"/>
      <c r="M230" s="68"/>
      <c r="N230" s="68"/>
    </row>
    <row r="231" spans="2:14">
      <c r="B231" s="68"/>
      <c r="C231" s="68"/>
      <c r="D231" s="68"/>
      <c r="E231" s="68"/>
      <c r="F231" s="68"/>
      <c r="G231" s="68"/>
      <c r="H231" s="68"/>
      <c r="I231" s="68"/>
      <c r="J231" s="68"/>
      <c r="K231" s="68"/>
      <c r="L231" s="68"/>
      <c r="M231" s="68"/>
      <c r="N231" s="68"/>
    </row>
    <row r="232" spans="2:14">
      <c r="B232" s="68"/>
      <c r="C232" s="68"/>
      <c r="D232" s="68"/>
      <c r="E232" s="68"/>
      <c r="F232" s="68"/>
      <c r="G232" s="68"/>
      <c r="H232" s="68"/>
      <c r="I232" s="68"/>
      <c r="J232" s="68"/>
      <c r="K232" s="68"/>
      <c r="L232" s="68"/>
      <c r="M232" s="68"/>
      <c r="N232" s="68"/>
    </row>
    <row r="233" spans="2:14">
      <c r="B233" s="68"/>
      <c r="C233" s="68"/>
      <c r="D233" s="68"/>
      <c r="E233" s="68"/>
      <c r="F233" s="68"/>
      <c r="G233" s="68"/>
      <c r="H233" s="68"/>
      <c r="I233" s="68"/>
      <c r="J233" s="68"/>
      <c r="K233" s="68"/>
      <c r="L233" s="68"/>
      <c r="M233" s="68"/>
      <c r="N233" s="68"/>
    </row>
    <row r="234" spans="2:14">
      <c r="B234" s="68"/>
      <c r="C234" s="68"/>
      <c r="D234" s="68"/>
      <c r="E234" s="68"/>
      <c r="F234" s="68"/>
      <c r="G234" s="68"/>
      <c r="H234" s="68"/>
      <c r="I234" s="68"/>
      <c r="J234" s="68"/>
      <c r="K234" s="68"/>
      <c r="L234" s="68"/>
      <c r="M234" s="68"/>
      <c r="N234" s="68"/>
    </row>
    <row r="235" spans="2:14">
      <c r="B235" s="68"/>
      <c r="C235" s="68"/>
      <c r="D235" s="68"/>
      <c r="E235" s="68"/>
      <c r="F235" s="68"/>
      <c r="G235" s="68"/>
      <c r="H235" s="68"/>
      <c r="I235" s="68"/>
      <c r="J235" s="68"/>
      <c r="K235" s="68"/>
      <c r="L235" s="68"/>
      <c r="M235" s="68"/>
      <c r="N235" s="68"/>
    </row>
    <row r="236" spans="2:14">
      <c r="B236" s="68"/>
      <c r="C236" s="68"/>
      <c r="D236" s="68"/>
      <c r="E236" s="68"/>
      <c r="F236" s="68"/>
      <c r="G236" s="68"/>
      <c r="H236" s="68"/>
      <c r="I236" s="68"/>
      <c r="J236" s="68"/>
      <c r="K236" s="68"/>
      <c r="L236" s="68"/>
      <c r="M236" s="68"/>
      <c r="N236" s="68"/>
    </row>
    <row r="237" spans="2:14">
      <c r="B237" s="68"/>
      <c r="C237" s="68"/>
      <c r="D237" s="68"/>
      <c r="E237" s="68"/>
      <c r="F237" s="68"/>
      <c r="G237" s="68"/>
      <c r="H237" s="68"/>
      <c r="I237" s="68"/>
      <c r="J237" s="68"/>
      <c r="K237" s="68"/>
      <c r="L237" s="68"/>
      <c r="M237" s="68"/>
      <c r="N237" s="68"/>
    </row>
    <row r="238" spans="2:14">
      <c r="B238" s="68"/>
      <c r="C238" s="68"/>
      <c r="D238" s="68"/>
      <c r="E238" s="68"/>
      <c r="F238" s="68"/>
      <c r="G238" s="68"/>
      <c r="H238" s="68"/>
      <c r="I238" s="68"/>
      <c r="J238" s="68"/>
      <c r="K238" s="68"/>
      <c r="L238" s="68"/>
      <c r="M238" s="68"/>
      <c r="N238" s="68"/>
    </row>
    <row r="239" spans="2:14">
      <c r="B239" s="68"/>
      <c r="C239" s="68"/>
      <c r="D239" s="68"/>
      <c r="E239" s="68"/>
      <c r="F239" s="68"/>
      <c r="G239" s="68"/>
      <c r="H239" s="68"/>
      <c r="I239" s="68"/>
      <c r="J239" s="68"/>
      <c r="K239" s="68"/>
      <c r="L239" s="68"/>
      <c r="M239" s="68"/>
      <c r="N239" s="68"/>
    </row>
    <row r="240" spans="2:14">
      <c r="B240" s="68"/>
      <c r="C240" s="68"/>
      <c r="D240" s="68"/>
      <c r="E240" s="68"/>
      <c r="F240" s="68"/>
      <c r="G240" s="68"/>
      <c r="H240" s="68"/>
      <c r="I240" s="68"/>
      <c r="J240" s="68"/>
      <c r="K240" s="68"/>
      <c r="L240" s="68"/>
      <c r="M240" s="68"/>
      <c r="N240" s="68"/>
    </row>
    <row r="241" spans="2:14">
      <c r="B241" s="68"/>
      <c r="C241" s="68"/>
      <c r="D241" s="68"/>
      <c r="E241" s="68"/>
      <c r="F241" s="68"/>
      <c r="G241" s="68"/>
      <c r="H241" s="68"/>
      <c r="I241" s="68"/>
      <c r="J241" s="68"/>
      <c r="K241" s="68"/>
      <c r="L241" s="68"/>
      <c r="M241" s="68"/>
      <c r="N241" s="68"/>
    </row>
    <row r="242" spans="2:14">
      <c r="B242" s="68"/>
      <c r="C242" s="68"/>
      <c r="D242" s="68"/>
      <c r="E242" s="68"/>
      <c r="F242" s="68"/>
      <c r="G242" s="68"/>
      <c r="H242" s="68"/>
      <c r="I242" s="68"/>
      <c r="J242" s="68"/>
      <c r="K242" s="68"/>
      <c r="L242" s="68"/>
      <c r="M242" s="68"/>
      <c r="N242" s="68"/>
    </row>
    <row r="243" spans="2:14">
      <c r="B243" s="68"/>
      <c r="C243" s="68"/>
      <c r="D243" s="68"/>
      <c r="E243" s="68"/>
      <c r="F243" s="68"/>
      <c r="G243" s="68"/>
      <c r="H243" s="68"/>
      <c r="I243" s="68"/>
      <c r="J243" s="68"/>
      <c r="K243" s="68"/>
      <c r="L243" s="68"/>
      <c r="M243" s="68"/>
      <c r="N243" s="68"/>
    </row>
    <row r="244" spans="2:14">
      <c r="B244" s="68"/>
      <c r="C244" s="68"/>
      <c r="D244" s="68"/>
      <c r="E244" s="68"/>
      <c r="F244" s="68"/>
      <c r="G244" s="68"/>
      <c r="H244" s="68"/>
      <c r="I244" s="68"/>
      <c r="J244" s="68"/>
      <c r="K244" s="68"/>
      <c r="L244" s="68"/>
      <c r="M244" s="68"/>
      <c r="N244" s="68"/>
    </row>
    <row r="245" spans="2:14">
      <c r="B245" s="68"/>
      <c r="C245" s="68"/>
      <c r="D245" s="68"/>
      <c r="E245" s="68"/>
      <c r="F245" s="68"/>
      <c r="G245" s="68"/>
      <c r="H245" s="68"/>
      <c r="I245" s="68"/>
      <c r="J245" s="68"/>
      <c r="K245" s="68"/>
      <c r="L245" s="68"/>
      <c r="M245" s="68"/>
      <c r="N245" s="68"/>
    </row>
    <row r="246" spans="2:14">
      <c r="B246" s="68"/>
      <c r="C246" s="68"/>
      <c r="D246" s="68"/>
      <c r="E246" s="68"/>
      <c r="F246" s="68"/>
      <c r="G246" s="68"/>
      <c r="H246" s="68"/>
      <c r="I246" s="68"/>
      <c r="J246" s="68"/>
      <c r="K246" s="68"/>
      <c r="L246" s="68"/>
      <c r="M246" s="68"/>
      <c r="N246" s="68"/>
    </row>
    <row r="247" spans="2:14">
      <c r="B247" s="68"/>
      <c r="C247" s="68"/>
      <c r="D247" s="68"/>
      <c r="E247" s="68"/>
      <c r="F247" s="68"/>
      <c r="G247" s="68"/>
      <c r="H247" s="68"/>
      <c r="I247" s="68"/>
      <c r="J247" s="68"/>
      <c r="K247" s="68"/>
      <c r="L247" s="68"/>
      <c r="M247" s="68"/>
      <c r="N247" s="68"/>
    </row>
    <row r="248" spans="2:14">
      <c r="B248" s="68"/>
      <c r="C248" s="68"/>
      <c r="D248" s="68"/>
      <c r="E248" s="68"/>
      <c r="F248" s="68"/>
      <c r="G248" s="68"/>
      <c r="H248" s="68"/>
      <c r="I248" s="68"/>
      <c r="J248" s="68"/>
      <c r="K248" s="68"/>
      <c r="L248" s="68"/>
      <c r="M248" s="68"/>
      <c r="N248" s="68"/>
    </row>
    <row r="249" spans="2:14">
      <c r="B249" s="68"/>
      <c r="C249" s="68"/>
      <c r="D249" s="68"/>
      <c r="E249" s="68"/>
      <c r="F249" s="68"/>
      <c r="G249" s="68"/>
      <c r="H249" s="68"/>
      <c r="I249" s="68"/>
      <c r="J249" s="68"/>
      <c r="K249" s="68"/>
      <c r="L249" s="68"/>
      <c r="M249" s="68"/>
      <c r="N249" s="68"/>
    </row>
    <row r="250" spans="2:14">
      <c r="B250" s="68"/>
      <c r="C250" s="68"/>
      <c r="D250" s="68"/>
      <c r="E250" s="68"/>
      <c r="F250" s="68"/>
      <c r="G250" s="68"/>
      <c r="H250" s="68"/>
      <c r="I250" s="68"/>
      <c r="J250" s="68"/>
      <c r="K250" s="68"/>
      <c r="L250" s="68"/>
      <c r="M250" s="68"/>
      <c r="N250" s="68"/>
    </row>
    <row r="251" spans="2:14">
      <c r="B251" s="68"/>
      <c r="C251" s="68"/>
      <c r="D251" s="68"/>
      <c r="E251" s="68"/>
      <c r="F251" s="68"/>
      <c r="G251" s="68"/>
      <c r="H251" s="68"/>
      <c r="I251" s="68"/>
      <c r="J251" s="68"/>
      <c r="K251" s="68"/>
      <c r="L251" s="68"/>
      <c r="M251" s="68"/>
      <c r="N251" s="68"/>
    </row>
    <row r="252" spans="2:14">
      <c r="B252" s="68"/>
      <c r="C252" s="68"/>
      <c r="D252" s="68"/>
      <c r="E252" s="68"/>
      <c r="F252" s="68"/>
      <c r="G252" s="68"/>
      <c r="H252" s="68"/>
      <c r="I252" s="68"/>
      <c r="J252" s="68"/>
      <c r="K252" s="68"/>
      <c r="L252" s="68"/>
      <c r="M252" s="68"/>
      <c r="N252" s="68"/>
    </row>
    <row r="253" spans="2:14">
      <c r="B253" s="68"/>
      <c r="C253" s="68"/>
      <c r="D253" s="68"/>
      <c r="E253" s="68"/>
      <c r="F253" s="68"/>
      <c r="G253" s="68"/>
      <c r="H253" s="68"/>
      <c r="I253" s="68"/>
      <c r="J253" s="68"/>
      <c r="K253" s="68"/>
      <c r="L253" s="68"/>
      <c r="M253" s="68"/>
      <c r="N253" s="68"/>
    </row>
    <row r="254" spans="2:14">
      <c r="B254" s="68"/>
      <c r="C254" s="68"/>
      <c r="D254" s="68"/>
      <c r="E254" s="68"/>
      <c r="F254" s="68"/>
      <c r="G254" s="68"/>
      <c r="H254" s="68"/>
      <c r="I254" s="68"/>
      <c r="J254" s="68"/>
      <c r="K254" s="68"/>
      <c r="L254" s="68"/>
      <c r="M254" s="68"/>
      <c r="N254" s="68"/>
    </row>
    <row r="255" spans="2:14">
      <c r="B255" s="68"/>
      <c r="C255" s="68"/>
      <c r="D255" s="68"/>
      <c r="E255" s="68"/>
      <c r="F255" s="68"/>
      <c r="G255" s="68"/>
      <c r="H255" s="68"/>
      <c r="I255" s="68"/>
      <c r="J255" s="68"/>
      <c r="K255" s="68"/>
      <c r="L255" s="68"/>
      <c r="M255" s="68"/>
      <c r="N255" s="68"/>
    </row>
    <row r="256" spans="2:14">
      <c r="B256" s="68"/>
      <c r="C256" s="68"/>
      <c r="D256" s="68"/>
      <c r="E256" s="68"/>
      <c r="F256" s="68"/>
      <c r="G256" s="68"/>
      <c r="H256" s="68"/>
      <c r="I256" s="68"/>
      <c r="J256" s="68"/>
      <c r="K256" s="68"/>
      <c r="L256" s="68"/>
      <c r="M256" s="68"/>
      <c r="N256" s="68"/>
    </row>
    <row r="257" spans="2:14">
      <c r="B257" s="68"/>
      <c r="C257" s="68"/>
      <c r="D257" s="68"/>
      <c r="E257" s="68"/>
      <c r="F257" s="68"/>
      <c r="G257" s="68"/>
      <c r="H257" s="68"/>
      <c r="I257" s="68"/>
      <c r="J257" s="68"/>
      <c r="K257" s="68"/>
      <c r="L257" s="68"/>
      <c r="M257" s="68"/>
      <c r="N257" s="68"/>
    </row>
    <row r="258" spans="2:14">
      <c r="B258" s="68"/>
      <c r="C258" s="68"/>
      <c r="D258" s="68"/>
      <c r="E258" s="68"/>
      <c r="F258" s="68"/>
      <c r="G258" s="68"/>
      <c r="H258" s="68"/>
      <c r="I258" s="68"/>
      <c r="J258" s="68"/>
      <c r="K258" s="68"/>
      <c r="L258" s="68"/>
      <c r="M258" s="68"/>
      <c r="N258" s="68"/>
    </row>
    <row r="259" spans="2:14">
      <c r="B259" s="68"/>
      <c r="C259" s="68"/>
      <c r="D259" s="68"/>
      <c r="E259" s="68"/>
      <c r="F259" s="68"/>
      <c r="G259" s="68"/>
      <c r="H259" s="68"/>
      <c r="I259" s="68"/>
      <c r="J259" s="68"/>
      <c r="K259" s="68"/>
      <c r="L259" s="68"/>
      <c r="M259" s="68"/>
      <c r="N259" s="68"/>
    </row>
    <row r="260" spans="2:14">
      <c r="B260" s="68"/>
      <c r="C260" s="68"/>
      <c r="D260" s="68"/>
      <c r="E260" s="68"/>
      <c r="F260" s="68"/>
      <c r="G260" s="68"/>
      <c r="H260" s="68"/>
      <c r="I260" s="68"/>
      <c r="J260" s="68"/>
      <c r="K260" s="68"/>
      <c r="L260" s="68"/>
      <c r="M260" s="68"/>
      <c r="N260" s="68"/>
    </row>
    <row r="261" spans="2:14">
      <c r="B261" s="68"/>
      <c r="C261" s="68"/>
      <c r="D261" s="68"/>
      <c r="E261" s="68"/>
      <c r="F261" s="68"/>
      <c r="G261" s="68"/>
      <c r="H261" s="68"/>
      <c r="I261" s="68"/>
      <c r="J261" s="68"/>
      <c r="K261" s="68"/>
      <c r="L261" s="68"/>
      <c r="M261" s="68"/>
      <c r="N261" s="68"/>
    </row>
    <row r="262" spans="2:14">
      <c r="B262" s="68"/>
      <c r="C262" s="68"/>
      <c r="D262" s="68"/>
      <c r="E262" s="68"/>
      <c r="F262" s="68"/>
      <c r="G262" s="68"/>
      <c r="H262" s="68"/>
      <c r="I262" s="68"/>
      <c r="J262" s="68"/>
      <c r="K262" s="68"/>
      <c r="L262" s="68"/>
      <c r="M262" s="68"/>
      <c r="N262" s="68"/>
    </row>
    <row r="263" spans="2:14">
      <c r="B263" s="68"/>
      <c r="C263" s="68"/>
      <c r="D263" s="68"/>
      <c r="E263" s="68"/>
      <c r="F263" s="68"/>
      <c r="G263" s="68"/>
      <c r="H263" s="68"/>
      <c r="I263" s="68"/>
      <c r="J263" s="68"/>
      <c r="K263" s="68"/>
      <c r="L263" s="68"/>
      <c r="M263" s="68"/>
      <c r="N263" s="68"/>
    </row>
    <row r="264" spans="2:14">
      <c r="B264" s="68"/>
      <c r="C264" s="68"/>
      <c r="D264" s="68"/>
      <c r="E264" s="68"/>
      <c r="F264" s="68"/>
      <c r="G264" s="68"/>
      <c r="H264" s="68"/>
      <c r="I264" s="68"/>
      <c r="J264" s="68"/>
      <c r="K264" s="68"/>
      <c r="L264" s="68"/>
      <c r="M264" s="68"/>
      <c r="N264" s="68"/>
    </row>
    <row r="265" spans="2:14">
      <c r="B265" s="68"/>
      <c r="C265" s="68"/>
      <c r="D265" s="68"/>
      <c r="E265" s="68"/>
      <c r="F265" s="68"/>
      <c r="G265" s="68"/>
      <c r="H265" s="68"/>
      <c r="I265" s="68"/>
      <c r="J265" s="68"/>
      <c r="K265" s="68"/>
      <c r="L265" s="68"/>
      <c r="M265" s="68"/>
      <c r="N265" s="68"/>
    </row>
    <row r="266" spans="2:14">
      <c r="B266" s="68"/>
      <c r="C266" s="68"/>
      <c r="D266" s="68"/>
      <c r="E266" s="68"/>
      <c r="F266" s="68"/>
      <c r="G266" s="68"/>
      <c r="H266" s="68"/>
      <c r="I266" s="68"/>
      <c r="J266" s="68"/>
      <c r="K266" s="68"/>
      <c r="L266" s="68"/>
      <c r="M266" s="68"/>
      <c r="N266" s="68"/>
    </row>
    <row r="267" spans="2:14">
      <c r="B267" s="68"/>
      <c r="C267" s="68"/>
      <c r="D267" s="68"/>
      <c r="E267" s="68"/>
      <c r="F267" s="68"/>
      <c r="G267" s="68"/>
      <c r="H267" s="68"/>
      <c r="I267" s="68"/>
      <c r="J267" s="68"/>
      <c r="K267" s="68"/>
      <c r="L267" s="68"/>
      <c r="M267" s="68"/>
      <c r="N267" s="68"/>
    </row>
    <row r="268" spans="2:14">
      <c r="B268" s="68"/>
      <c r="C268" s="68"/>
      <c r="D268" s="68"/>
      <c r="E268" s="68"/>
      <c r="F268" s="68"/>
      <c r="G268" s="68"/>
      <c r="H268" s="68"/>
      <c r="I268" s="68"/>
      <c r="J268" s="68"/>
      <c r="K268" s="68"/>
      <c r="L268" s="68"/>
      <c r="M268" s="68"/>
      <c r="N268" s="68"/>
    </row>
    <row r="269" spans="2:14">
      <c r="B269" s="68"/>
      <c r="C269" s="68"/>
      <c r="D269" s="68"/>
      <c r="E269" s="68"/>
      <c r="F269" s="68"/>
      <c r="G269" s="68"/>
      <c r="H269" s="68"/>
      <c r="I269" s="68"/>
      <c r="J269" s="68"/>
      <c r="K269" s="68"/>
      <c r="L269" s="68"/>
      <c r="M269" s="68"/>
      <c r="N269" s="68"/>
    </row>
    <row r="270" spans="2:14">
      <c r="B270" s="68"/>
      <c r="C270" s="68"/>
      <c r="D270" s="68"/>
      <c r="E270" s="68"/>
      <c r="F270" s="68"/>
      <c r="G270" s="68"/>
      <c r="H270" s="68"/>
      <c r="I270" s="68"/>
      <c r="J270" s="68"/>
      <c r="K270" s="68"/>
      <c r="L270" s="68"/>
      <c r="M270" s="68"/>
      <c r="N270" s="68"/>
    </row>
    <row r="271" spans="2:14">
      <c r="B271" s="68"/>
      <c r="C271" s="68"/>
      <c r="D271" s="68"/>
      <c r="E271" s="68"/>
      <c r="F271" s="68"/>
      <c r="G271" s="68"/>
      <c r="H271" s="68"/>
      <c r="I271" s="68"/>
      <c r="J271" s="68"/>
      <c r="K271" s="68"/>
      <c r="L271" s="68"/>
      <c r="M271" s="68"/>
      <c r="N271" s="68"/>
    </row>
    <row r="272" spans="2:14">
      <c r="B272" s="68"/>
      <c r="C272" s="68"/>
      <c r="D272" s="68"/>
      <c r="E272" s="68"/>
      <c r="F272" s="68"/>
      <c r="G272" s="68"/>
      <c r="H272" s="68"/>
      <c r="I272" s="68"/>
      <c r="J272" s="68"/>
      <c r="K272" s="68"/>
      <c r="L272" s="68"/>
      <c r="M272" s="68"/>
      <c r="N272" s="68"/>
    </row>
    <row r="273" spans="2:14">
      <c r="B273" s="68"/>
      <c r="C273" s="68"/>
      <c r="D273" s="68"/>
      <c r="E273" s="68"/>
      <c r="F273" s="68"/>
      <c r="G273" s="68"/>
      <c r="H273" s="68"/>
      <c r="I273" s="68"/>
      <c r="J273" s="68"/>
      <c r="K273" s="68"/>
      <c r="L273" s="68"/>
      <c r="M273" s="68"/>
      <c r="N273" s="68"/>
    </row>
    <row r="274" spans="2:14">
      <c r="B274" s="68"/>
      <c r="C274" s="68"/>
      <c r="D274" s="68"/>
      <c r="E274" s="68"/>
      <c r="F274" s="68"/>
      <c r="G274" s="68"/>
      <c r="H274" s="68"/>
      <c r="I274" s="68"/>
      <c r="J274" s="68"/>
      <c r="K274" s="68"/>
      <c r="L274" s="68"/>
      <c r="M274" s="68"/>
      <c r="N274" s="68"/>
    </row>
    <row r="275" spans="2:14">
      <c r="B275" s="68"/>
      <c r="C275" s="68"/>
      <c r="D275" s="68"/>
      <c r="E275" s="68"/>
      <c r="F275" s="68"/>
      <c r="G275" s="68"/>
      <c r="H275" s="68"/>
      <c r="I275" s="68"/>
      <c r="J275" s="68"/>
      <c r="K275" s="68"/>
      <c r="L275" s="68"/>
      <c r="M275" s="68"/>
      <c r="N275" s="68"/>
    </row>
    <row r="276" spans="2:14">
      <c r="B276" s="68"/>
      <c r="C276" s="68"/>
      <c r="D276" s="68"/>
      <c r="E276" s="68"/>
      <c r="F276" s="68"/>
      <c r="G276" s="68"/>
      <c r="H276" s="68"/>
      <c r="I276" s="68"/>
      <c r="J276" s="68"/>
      <c r="K276" s="68"/>
      <c r="L276" s="68"/>
      <c r="M276" s="68"/>
      <c r="N276" s="68"/>
    </row>
    <row r="277" spans="2:14">
      <c r="B277" s="68"/>
      <c r="C277" s="68"/>
      <c r="D277" s="68"/>
      <c r="E277" s="68"/>
      <c r="F277" s="68"/>
      <c r="G277" s="68"/>
      <c r="H277" s="68"/>
      <c r="I277" s="68"/>
      <c r="J277" s="68"/>
      <c r="K277" s="68"/>
      <c r="L277" s="68"/>
      <c r="M277" s="68"/>
      <c r="N277" s="68"/>
    </row>
    <row r="278" spans="2:14">
      <c r="B278" s="68"/>
      <c r="C278" s="68"/>
      <c r="D278" s="68"/>
      <c r="E278" s="68"/>
      <c r="F278" s="68"/>
      <c r="G278" s="68"/>
      <c r="H278" s="68"/>
      <c r="I278" s="68"/>
      <c r="J278" s="68"/>
      <c r="K278" s="68"/>
      <c r="L278" s="68"/>
      <c r="M278" s="68"/>
      <c r="N278" s="68"/>
    </row>
    <row r="279" spans="2:14">
      <c r="B279" s="68"/>
      <c r="C279" s="68"/>
      <c r="D279" s="68"/>
      <c r="E279" s="68"/>
      <c r="F279" s="68"/>
      <c r="G279" s="68"/>
      <c r="H279" s="68"/>
      <c r="I279" s="68"/>
      <c r="J279" s="68"/>
      <c r="K279" s="68"/>
      <c r="L279" s="68"/>
      <c r="M279" s="68"/>
      <c r="N279" s="68"/>
    </row>
    <row r="280" spans="2:14">
      <c r="B280" s="68"/>
      <c r="C280" s="68"/>
      <c r="D280" s="68"/>
      <c r="E280" s="68"/>
      <c r="F280" s="68"/>
      <c r="G280" s="68"/>
      <c r="H280" s="68"/>
      <c r="I280" s="68"/>
      <c r="J280" s="68"/>
      <c r="K280" s="68"/>
      <c r="L280" s="68"/>
      <c r="M280" s="68"/>
      <c r="N280" s="68"/>
    </row>
    <row r="281" spans="2:14">
      <c r="B281" s="68"/>
      <c r="C281" s="68"/>
      <c r="D281" s="68"/>
      <c r="E281" s="68"/>
      <c r="F281" s="68"/>
      <c r="G281" s="68"/>
      <c r="H281" s="68"/>
      <c r="I281" s="68"/>
      <c r="J281" s="68"/>
      <c r="K281" s="68"/>
      <c r="L281" s="68"/>
      <c r="M281" s="68"/>
      <c r="N281" s="68"/>
    </row>
    <row r="282" spans="2:14">
      <c r="B282" s="68"/>
      <c r="C282" s="68"/>
      <c r="D282" s="68"/>
      <c r="E282" s="68"/>
      <c r="F282" s="68"/>
      <c r="G282" s="68"/>
      <c r="H282" s="68"/>
      <c r="I282" s="68"/>
      <c r="J282" s="68"/>
      <c r="K282" s="68"/>
      <c r="L282" s="68"/>
      <c r="M282" s="68"/>
      <c r="N282" s="68"/>
    </row>
    <row r="283" spans="2:14">
      <c r="B283" s="68"/>
      <c r="C283" s="68"/>
      <c r="D283" s="68"/>
      <c r="E283" s="68"/>
      <c r="F283" s="68"/>
      <c r="G283" s="68"/>
      <c r="H283" s="68"/>
      <c r="I283" s="68"/>
      <c r="J283" s="68"/>
      <c r="K283" s="68"/>
      <c r="L283" s="68"/>
      <c r="M283" s="68"/>
      <c r="N283" s="68"/>
    </row>
    <row r="284" spans="2:14">
      <c r="B284" s="68"/>
      <c r="C284" s="68"/>
      <c r="D284" s="68"/>
      <c r="E284" s="68"/>
      <c r="F284" s="68"/>
      <c r="G284" s="68"/>
      <c r="H284" s="68"/>
      <c r="I284" s="68"/>
      <c r="J284" s="68"/>
      <c r="K284" s="68"/>
      <c r="L284" s="68"/>
      <c r="M284" s="68"/>
      <c r="N284" s="68"/>
    </row>
    <row r="285" spans="2:14">
      <c r="B285" s="68"/>
      <c r="C285" s="68"/>
      <c r="D285" s="68"/>
      <c r="E285" s="68"/>
      <c r="F285" s="68"/>
      <c r="G285" s="68"/>
      <c r="H285" s="68"/>
      <c r="I285" s="68"/>
      <c r="J285" s="68"/>
      <c r="K285" s="68"/>
      <c r="L285" s="68"/>
      <c r="M285" s="68"/>
      <c r="N285" s="68"/>
    </row>
    <row r="286" spans="2:14">
      <c r="B286" s="68"/>
      <c r="C286" s="68"/>
      <c r="D286" s="68"/>
      <c r="E286" s="68"/>
      <c r="F286" s="68"/>
      <c r="G286" s="68"/>
      <c r="H286" s="68"/>
      <c r="I286" s="68"/>
      <c r="J286" s="68"/>
      <c r="K286" s="68"/>
      <c r="L286" s="68"/>
      <c r="M286" s="68"/>
      <c r="N286" s="68"/>
    </row>
    <row r="287" spans="2:14">
      <c r="B287" s="68"/>
      <c r="C287" s="68"/>
      <c r="D287" s="68"/>
      <c r="E287" s="68"/>
      <c r="F287" s="68"/>
      <c r="G287" s="68"/>
      <c r="H287" s="68"/>
      <c r="I287" s="68"/>
      <c r="J287" s="68"/>
      <c r="K287" s="68"/>
      <c r="L287" s="68"/>
      <c r="M287" s="68"/>
      <c r="N287" s="68"/>
    </row>
    <row r="288" spans="2:14">
      <c r="B288" s="68"/>
      <c r="C288" s="68"/>
      <c r="D288" s="68"/>
      <c r="E288" s="68"/>
      <c r="F288" s="68"/>
      <c r="G288" s="68"/>
      <c r="H288" s="68"/>
      <c r="I288" s="68"/>
      <c r="J288" s="68"/>
      <c r="K288" s="68"/>
      <c r="L288" s="68"/>
      <c r="M288" s="68"/>
      <c r="N288" s="68"/>
    </row>
    <row r="289" spans="2:14">
      <c r="B289" s="68"/>
      <c r="C289" s="68"/>
      <c r="D289" s="68"/>
      <c r="E289" s="68"/>
      <c r="F289" s="68"/>
      <c r="G289" s="68"/>
      <c r="H289" s="68"/>
      <c r="I289" s="68"/>
      <c r="J289" s="68"/>
      <c r="K289" s="68"/>
      <c r="L289" s="68"/>
      <c r="M289" s="68"/>
      <c r="N289" s="68"/>
    </row>
    <row r="290" spans="2:14">
      <c r="B290" s="68"/>
      <c r="C290" s="68"/>
      <c r="D290" s="68"/>
      <c r="E290" s="68"/>
      <c r="F290" s="68"/>
      <c r="G290" s="68"/>
      <c r="H290" s="68"/>
      <c r="I290" s="68"/>
      <c r="J290" s="68"/>
      <c r="K290" s="68"/>
      <c r="L290" s="68"/>
      <c r="M290" s="68"/>
      <c r="N290" s="68"/>
    </row>
    <row r="291" spans="2:14">
      <c r="B291" s="68"/>
      <c r="C291" s="68"/>
      <c r="D291" s="68"/>
      <c r="E291" s="68"/>
      <c r="F291" s="68"/>
      <c r="G291" s="68"/>
      <c r="H291" s="68"/>
      <c r="I291" s="68"/>
      <c r="J291" s="68"/>
      <c r="K291" s="68"/>
      <c r="L291" s="68"/>
      <c r="M291" s="68"/>
      <c r="N291" s="68"/>
    </row>
    <row r="292" spans="2:14">
      <c r="B292" s="68"/>
      <c r="C292" s="68"/>
      <c r="D292" s="68"/>
      <c r="E292" s="68"/>
      <c r="F292" s="68"/>
      <c r="G292" s="68"/>
      <c r="H292" s="68"/>
      <c r="I292" s="68"/>
      <c r="J292" s="68"/>
      <c r="K292" s="68"/>
      <c r="L292" s="68"/>
      <c r="M292" s="68"/>
      <c r="N292" s="68"/>
    </row>
    <row r="293" spans="2:14">
      <c r="B293" s="68"/>
      <c r="C293" s="68"/>
      <c r="D293" s="68"/>
      <c r="E293" s="68"/>
      <c r="F293" s="68"/>
      <c r="G293" s="68"/>
      <c r="H293" s="68"/>
      <c r="I293" s="68"/>
      <c r="J293" s="68"/>
      <c r="K293" s="68"/>
      <c r="L293" s="68"/>
      <c r="M293" s="68"/>
      <c r="N293" s="68"/>
    </row>
    <row r="294" spans="2:14">
      <c r="B294" s="68"/>
      <c r="C294" s="68"/>
      <c r="D294" s="68"/>
      <c r="E294" s="68"/>
      <c r="F294" s="68"/>
      <c r="G294" s="68"/>
      <c r="H294" s="68"/>
      <c r="I294" s="68"/>
      <c r="J294" s="68"/>
      <c r="K294" s="68"/>
      <c r="L294" s="68"/>
      <c r="M294" s="68"/>
      <c r="N294" s="68"/>
    </row>
    <row r="295" spans="2:14">
      <c r="B295" s="68"/>
      <c r="C295" s="68"/>
      <c r="D295" s="68"/>
      <c r="E295" s="68"/>
      <c r="F295" s="68"/>
      <c r="G295" s="68"/>
      <c r="H295" s="68"/>
      <c r="I295" s="68"/>
      <c r="J295" s="68"/>
      <c r="K295" s="68"/>
      <c r="L295" s="68"/>
      <c r="M295" s="68"/>
      <c r="N295" s="68"/>
    </row>
    <row r="296" spans="2:14">
      <c r="B296" s="68"/>
      <c r="C296" s="68"/>
      <c r="D296" s="68"/>
      <c r="E296" s="68"/>
      <c r="F296" s="68"/>
      <c r="G296" s="68"/>
      <c r="H296" s="68"/>
      <c r="I296" s="68"/>
      <c r="J296" s="68"/>
      <c r="K296" s="68"/>
      <c r="L296" s="68"/>
      <c r="M296" s="68"/>
      <c r="N296" s="68"/>
    </row>
    <row r="297" spans="2:14">
      <c r="B297" s="68"/>
      <c r="C297" s="68"/>
      <c r="D297" s="68"/>
      <c r="E297" s="68"/>
      <c r="F297" s="68"/>
      <c r="G297" s="68"/>
      <c r="H297" s="68"/>
      <c r="I297" s="68"/>
      <c r="J297" s="68"/>
      <c r="K297" s="68"/>
      <c r="L297" s="68"/>
      <c r="M297" s="68"/>
      <c r="N297" s="68"/>
    </row>
    <row r="298" spans="2:14">
      <c r="B298" s="68"/>
      <c r="C298" s="68"/>
      <c r="D298" s="68"/>
      <c r="E298" s="68"/>
      <c r="F298" s="68"/>
      <c r="G298" s="68"/>
      <c r="H298" s="68"/>
      <c r="I298" s="68"/>
      <c r="J298" s="68"/>
      <c r="K298" s="68"/>
      <c r="L298" s="68"/>
      <c r="M298" s="68"/>
      <c r="N298" s="68"/>
    </row>
    <row r="299" spans="2:14">
      <c r="B299" s="68"/>
      <c r="C299" s="68"/>
      <c r="D299" s="68"/>
      <c r="E299" s="68"/>
      <c r="F299" s="68"/>
      <c r="G299" s="68"/>
      <c r="H299" s="68"/>
      <c r="I299" s="68"/>
      <c r="J299" s="68"/>
      <c r="K299" s="68"/>
      <c r="L299" s="68"/>
      <c r="M299" s="68"/>
      <c r="N299" s="68"/>
    </row>
    <row r="300" spans="2:14">
      <c r="B300" s="68"/>
      <c r="C300" s="68"/>
      <c r="D300" s="68"/>
      <c r="E300" s="68"/>
      <c r="F300" s="68"/>
      <c r="G300" s="68"/>
      <c r="H300" s="68"/>
      <c r="I300" s="68"/>
      <c r="J300" s="68"/>
      <c r="K300" s="68"/>
      <c r="L300" s="68"/>
      <c r="M300" s="68"/>
      <c r="N300" s="68"/>
    </row>
    <row r="301" spans="2:14">
      <c r="B301" s="68"/>
      <c r="C301" s="68"/>
      <c r="D301" s="68"/>
      <c r="E301" s="68"/>
      <c r="F301" s="68"/>
      <c r="G301" s="68"/>
      <c r="H301" s="68"/>
      <c r="I301" s="68"/>
      <c r="J301" s="68"/>
      <c r="K301" s="68"/>
      <c r="L301" s="68"/>
      <c r="M301" s="68"/>
      <c r="N301" s="68"/>
    </row>
    <row r="302" spans="2:14">
      <c r="B302" s="68"/>
      <c r="C302" s="68"/>
      <c r="D302" s="68"/>
      <c r="E302" s="68"/>
      <c r="F302" s="68"/>
      <c r="G302" s="68"/>
      <c r="H302" s="68"/>
      <c r="I302" s="68"/>
      <c r="J302" s="68"/>
      <c r="K302" s="68"/>
      <c r="L302" s="68"/>
      <c r="M302" s="68"/>
      <c r="N302" s="68"/>
    </row>
    <row r="303" spans="2:14">
      <c r="B303" s="68"/>
      <c r="C303" s="68"/>
      <c r="D303" s="68"/>
      <c r="E303" s="68"/>
      <c r="F303" s="68"/>
      <c r="G303" s="68"/>
      <c r="H303" s="68"/>
      <c r="I303" s="68"/>
      <c r="J303" s="68"/>
      <c r="K303" s="68"/>
      <c r="L303" s="68"/>
      <c r="M303" s="68"/>
      <c r="N303" s="68"/>
    </row>
    <row r="304" spans="2:14">
      <c r="B304" s="68"/>
      <c r="C304" s="68"/>
      <c r="D304" s="68"/>
      <c r="E304" s="68"/>
      <c r="F304" s="68"/>
      <c r="G304" s="68"/>
      <c r="H304" s="68"/>
      <c r="I304" s="68"/>
      <c r="J304" s="68"/>
      <c r="K304" s="68"/>
      <c r="L304" s="68"/>
      <c r="M304" s="68"/>
      <c r="N304" s="68"/>
    </row>
    <row r="305" spans="2:14">
      <c r="B305" s="68"/>
      <c r="C305" s="68"/>
      <c r="D305" s="68"/>
      <c r="E305" s="68"/>
      <c r="F305" s="68"/>
      <c r="G305" s="68"/>
      <c r="H305" s="68"/>
      <c r="I305" s="68"/>
      <c r="J305" s="68"/>
      <c r="K305" s="68"/>
      <c r="L305" s="68"/>
      <c r="M305" s="68"/>
      <c r="N305" s="68"/>
    </row>
    <row r="306" spans="2:14">
      <c r="B306" s="68"/>
      <c r="C306" s="68"/>
      <c r="D306" s="68"/>
      <c r="E306" s="68"/>
      <c r="F306" s="68"/>
      <c r="G306" s="68"/>
      <c r="H306" s="68"/>
      <c r="I306" s="68"/>
      <c r="J306" s="68"/>
      <c r="K306" s="68"/>
      <c r="L306" s="68"/>
      <c r="M306" s="68"/>
      <c r="N306" s="68"/>
    </row>
    <row r="307" spans="2:14">
      <c r="B307" s="68"/>
      <c r="C307" s="68"/>
      <c r="D307" s="68"/>
      <c r="E307" s="68"/>
      <c r="F307" s="68"/>
      <c r="G307" s="68"/>
      <c r="H307" s="68"/>
      <c r="I307" s="68"/>
      <c r="J307" s="68"/>
      <c r="K307" s="68"/>
      <c r="L307" s="68"/>
      <c r="M307" s="68"/>
      <c r="N307" s="68"/>
    </row>
    <row r="308" spans="2:14">
      <c r="B308" s="68"/>
      <c r="C308" s="68"/>
      <c r="D308" s="68"/>
      <c r="E308" s="68"/>
      <c r="F308" s="68"/>
      <c r="G308" s="68"/>
      <c r="H308" s="68"/>
      <c r="I308" s="68"/>
      <c r="J308" s="68"/>
      <c r="K308" s="68"/>
      <c r="L308" s="68"/>
      <c r="M308" s="68"/>
      <c r="N308" s="68"/>
    </row>
    <row r="309" spans="2:14">
      <c r="B309" s="68"/>
      <c r="C309" s="68"/>
      <c r="D309" s="68"/>
      <c r="E309" s="68"/>
      <c r="F309" s="68"/>
      <c r="G309" s="68"/>
      <c r="H309" s="68"/>
      <c r="I309" s="68"/>
      <c r="J309" s="68"/>
      <c r="K309" s="68"/>
      <c r="L309" s="68"/>
      <c r="M309" s="68"/>
      <c r="N309" s="68"/>
    </row>
    <row r="310" spans="2:14">
      <c r="B310" s="68"/>
      <c r="C310" s="68"/>
      <c r="D310" s="68"/>
      <c r="E310" s="68"/>
      <c r="F310" s="68"/>
      <c r="G310" s="68"/>
      <c r="H310" s="68"/>
      <c r="I310" s="68"/>
      <c r="J310" s="68"/>
      <c r="K310" s="68"/>
      <c r="L310" s="68"/>
      <c r="M310" s="68"/>
      <c r="N310" s="68"/>
    </row>
    <row r="311" spans="2:14">
      <c r="B311" s="68"/>
      <c r="C311" s="68"/>
      <c r="D311" s="68"/>
      <c r="E311" s="68"/>
      <c r="F311" s="68"/>
      <c r="G311" s="68"/>
      <c r="H311" s="68"/>
      <c r="I311" s="68"/>
      <c r="J311" s="68"/>
      <c r="K311" s="68"/>
      <c r="L311" s="68"/>
      <c r="M311" s="68"/>
      <c r="N311" s="68"/>
    </row>
    <row r="312" spans="2:14">
      <c r="B312" s="68"/>
      <c r="C312" s="68"/>
      <c r="D312" s="68"/>
      <c r="E312" s="68"/>
      <c r="F312" s="68"/>
      <c r="G312" s="68"/>
      <c r="H312" s="68"/>
      <c r="I312" s="68"/>
      <c r="J312" s="68"/>
      <c r="K312" s="68"/>
      <c r="L312" s="68"/>
      <c r="M312" s="68"/>
      <c r="N312" s="68"/>
    </row>
    <row r="313" spans="2:14">
      <c r="B313" s="68"/>
      <c r="C313" s="68"/>
      <c r="D313" s="68"/>
      <c r="E313" s="68"/>
      <c r="F313" s="68"/>
      <c r="G313" s="68"/>
      <c r="H313" s="68"/>
      <c r="I313" s="68"/>
      <c r="J313" s="68"/>
      <c r="K313" s="68"/>
      <c r="L313" s="68"/>
      <c r="M313" s="68"/>
      <c r="N313" s="68"/>
    </row>
    <row r="314" spans="2:14">
      <c r="B314" s="68"/>
      <c r="C314" s="68"/>
      <c r="D314" s="68"/>
      <c r="E314" s="68"/>
      <c r="F314" s="68"/>
      <c r="G314" s="68"/>
      <c r="H314" s="68"/>
      <c r="I314" s="68"/>
      <c r="J314" s="68"/>
      <c r="K314" s="68"/>
      <c r="L314" s="68"/>
      <c r="M314" s="68"/>
      <c r="N314" s="68"/>
    </row>
    <row r="315" spans="2:14">
      <c r="B315" s="68"/>
      <c r="C315" s="68"/>
      <c r="D315" s="68"/>
      <c r="E315" s="68"/>
      <c r="F315" s="68"/>
      <c r="G315" s="68"/>
      <c r="H315" s="68"/>
      <c r="I315" s="68"/>
      <c r="J315" s="68"/>
      <c r="K315" s="68"/>
      <c r="L315" s="68"/>
      <c r="M315" s="68"/>
      <c r="N315" s="68"/>
    </row>
    <row r="316" spans="2:14">
      <c r="B316" s="68"/>
      <c r="C316" s="68"/>
      <c r="D316" s="68"/>
      <c r="E316" s="68"/>
      <c r="F316" s="68"/>
      <c r="G316" s="68"/>
      <c r="H316" s="68"/>
      <c r="I316" s="68"/>
      <c r="J316" s="68"/>
      <c r="K316" s="68"/>
      <c r="L316" s="68"/>
      <c r="M316" s="68"/>
      <c r="N316" s="68"/>
    </row>
    <row r="317" spans="2:14">
      <c r="B317" s="68"/>
      <c r="C317" s="68"/>
      <c r="D317" s="68"/>
      <c r="E317" s="68"/>
      <c r="F317" s="68"/>
      <c r="G317" s="68"/>
      <c r="H317" s="68"/>
      <c r="I317" s="68"/>
      <c r="J317" s="68"/>
      <c r="K317" s="68"/>
      <c r="L317" s="68"/>
      <c r="M317" s="68"/>
      <c r="N317" s="68"/>
    </row>
    <row r="318" spans="2:14">
      <c r="B318" s="68"/>
      <c r="C318" s="68"/>
      <c r="D318" s="68"/>
      <c r="E318" s="68"/>
      <c r="F318" s="68"/>
      <c r="G318" s="68"/>
      <c r="H318" s="68"/>
      <c r="I318" s="68"/>
      <c r="J318" s="68"/>
      <c r="K318" s="68"/>
      <c r="L318" s="68"/>
      <c r="M318" s="68"/>
      <c r="N318" s="68"/>
    </row>
    <row r="319" spans="2:14">
      <c r="B319" s="68"/>
      <c r="C319" s="68"/>
      <c r="D319" s="68"/>
      <c r="E319" s="68"/>
      <c r="F319" s="68"/>
      <c r="G319" s="68"/>
      <c r="H319" s="68"/>
      <c r="I319" s="68"/>
      <c r="J319" s="68"/>
      <c r="K319" s="68"/>
      <c r="L319" s="68"/>
      <c r="M319" s="68"/>
      <c r="N319" s="68"/>
    </row>
    <row r="320" spans="2:14">
      <c r="B320" s="68"/>
      <c r="C320" s="68"/>
      <c r="D320" s="68"/>
      <c r="E320" s="68"/>
      <c r="F320" s="68"/>
      <c r="G320" s="68"/>
      <c r="H320" s="68"/>
      <c r="I320" s="68"/>
      <c r="J320" s="68"/>
      <c r="K320" s="68"/>
      <c r="L320" s="68"/>
      <c r="M320" s="68"/>
      <c r="N320" s="68"/>
    </row>
    <row r="321" spans="2:14">
      <c r="B321" s="68"/>
      <c r="C321" s="68"/>
      <c r="D321" s="68"/>
      <c r="E321" s="68"/>
      <c r="F321" s="68"/>
      <c r="G321" s="68"/>
      <c r="H321" s="68"/>
      <c r="I321" s="68"/>
      <c r="J321" s="68"/>
      <c r="K321" s="68"/>
      <c r="L321" s="68"/>
      <c r="M321" s="68"/>
      <c r="N321" s="68"/>
    </row>
    <row r="322" spans="2:14">
      <c r="B322" s="68"/>
      <c r="C322" s="68"/>
      <c r="D322" s="68"/>
      <c r="E322" s="68"/>
      <c r="F322" s="68"/>
      <c r="G322" s="68"/>
      <c r="H322" s="68"/>
      <c r="I322" s="68"/>
      <c r="J322" s="68"/>
      <c r="K322" s="68"/>
      <c r="L322" s="68"/>
      <c r="M322" s="68"/>
      <c r="N322" s="68"/>
    </row>
    <row r="323" spans="2:14">
      <c r="B323" s="68"/>
      <c r="C323" s="68"/>
      <c r="D323" s="68"/>
      <c r="E323" s="68"/>
      <c r="F323" s="68"/>
      <c r="G323" s="68"/>
      <c r="H323" s="68"/>
      <c r="I323" s="68"/>
      <c r="J323" s="68"/>
      <c r="K323" s="68"/>
      <c r="L323" s="68"/>
      <c r="M323" s="68"/>
      <c r="N323" s="68"/>
    </row>
    <row r="324" spans="2:14">
      <c r="B324" s="68"/>
      <c r="C324" s="68"/>
      <c r="D324" s="68"/>
      <c r="E324" s="68"/>
      <c r="F324" s="68"/>
      <c r="G324" s="68"/>
      <c r="H324" s="68"/>
      <c r="I324" s="68"/>
      <c r="J324" s="68"/>
      <c r="K324" s="68"/>
      <c r="L324" s="68"/>
      <c r="M324" s="68"/>
      <c r="N324" s="68"/>
    </row>
    <row r="325" spans="2:14">
      <c r="B325" s="68"/>
      <c r="C325" s="68"/>
      <c r="D325" s="68"/>
      <c r="E325" s="68"/>
      <c r="F325" s="68"/>
      <c r="G325" s="68"/>
      <c r="H325" s="68"/>
      <c r="I325" s="68"/>
      <c r="J325" s="68"/>
      <c r="K325" s="68"/>
      <c r="L325" s="68"/>
      <c r="M325" s="68"/>
      <c r="N325" s="68"/>
    </row>
    <row r="326" spans="2:14">
      <c r="B326" s="68"/>
      <c r="C326" s="68"/>
      <c r="D326" s="68"/>
      <c r="E326" s="68"/>
      <c r="F326" s="68"/>
      <c r="G326" s="68"/>
      <c r="H326" s="68"/>
      <c r="I326" s="68"/>
      <c r="J326" s="68"/>
      <c r="K326" s="68"/>
      <c r="L326" s="68"/>
      <c r="M326" s="68"/>
      <c r="N326" s="68"/>
    </row>
    <row r="327" spans="2:14">
      <c r="B327" s="68"/>
      <c r="C327" s="68"/>
      <c r="D327" s="68"/>
      <c r="E327" s="68"/>
      <c r="F327" s="68"/>
      <c r="G327" s="68"/>
      <c r="H327" s="68"/>
      <c r="I327" s="68"/>
      <c r="J327" s="68"/>
      <c r="K327" s="68"/>
      <c r="L327" s="68"/>
      <c r="M327" s="68"/>
      <c r="N327" s="68"/>
    </row>
    <row r="328" spans="2:14">
      <c r="B328" s="68"/>
      <c r="C328" s="68"/>
      <c r="D328" s="68"/>
      <c r="E328" s="68"/>
      <c r="F328" s="68"/>
      <c r="G328" s="68"/>
      <c r="H328" s="68"/>
      <c r="I328" s="68"/>
      <c r="J328" s="68"/>
      <c r="K328" s="68"/>
      <c r="L328" s="68"/>
      <c r="M328" s="68"/>
      <c r="N328" s="68"/>
    </row>
    <row r="329" spans="2:14">
      <c r="B329" s="68"/>
      <c r="C329" s="68"/>
      <c r="D329" s="68"/>
      <c r="E329" s="68"/>
      <c r="F329" s="68"/>
      <c r="G329" s="68"/>
      <c r="H329" s="68"/>
      <c r="I329" s="68"/>
      <c r="J329" s="68"/>
      <c r="K329" s="68"/>
      <c r="L329" s="68"/>
      <c r="M329" s="68"/>
      <c r="N329" s="68"/>
    </row>
    <row r="330" spans="2:14">
      <c r="B330" s="68"/>
      <c r="C330" s="68"/>
      <c r="D330" s="68"/>
      <c r="E330" s="68"/>
      <c r="F330" s="68"/>
      <c r="G330" s="68"/>
      <c r="H330" s="68"/>
      <c r="I330" s="68"/>
      <c r="J330" s="68"/>
      <c r="K330" s="68"/>
      <c r="L330" s="68"/>
      <c r="M330" s="68"/>
      <c r="N330" s="68"/>
    </row>
    <row r="331" spans="2:14">
      <c r="B331" s="68"/>
      <c r="C331" s="68"/>
      <c r="D331" s="68"/>
      <c r="E331" s="68"/>
      <c r="F331" s="68"/>
      <c r="G331" s="68"/>
      <c r="H331" s="68"/>
      <c r="I331" s="68"/>
      <c r="J331" s="68"/>
      <c r="K331" s="68"/>
      <c r="L331" s="68"/>
      <c r="M331" s="68"/>
      <c r="N331" s="68"/>
    </row>
    <row r="332" spans="2:14">
      <c r="B332" s="68"/>
      <c r="C332" s="68"/>
      <c r="D332" s="68"/>
      <c r="E332" s="68"/>
      <c r="F332" s="68"/>
      <c r="G332" s="68"/>
      <c r="H332" s="68"/>
      <c r="I332" s="68"/>
      <c r="J332" s="68"/>
      <c r="K332" s="68"/>
      <c r="L332" s="68"/>
      <c r="M332" s="68"/>
      <c r="N332" s="68"/>
    </row>
    <row r="333" spans="2:14">
      <c r="B333" s="68"/>
      <c r="C333" s="68"/>
      <c r="D333" s="68"/>
      <c r="E333" s="68"/>
      <c r="F333" s="68"/>
      <c r="G333" s="68"/>
      <c r="H333" s="68"/>
      <c r="I333" s="68"/>
      <c r="J333" s="68"/>
      <c r="K333" s="68"/>
      <c r="L333" s="68"/>
      <c r="M333" s="68"/>
      <c r="N333" s="68"/>
    </row>
    <row r="334" spans="2:14">
      <c r="B334" s="68"/>
      <c r="C334" s="68"/>
      <c r="D334" s="68"/>
      <c r="E334" s="68"/>
      <c r="F334" s="68"/>
      <c r="G334" s="68"/>
      <c r="H334" s="68"/>
      <c r="I334" s="68"/>
      <c r="J334" s="68"/>
      <c r="K334" s="68"/>
      <c r="L334" s="68"/>
      <c r="M334" s="68"/>
      <c r="N334" s="68"/>
    </row>
    <row r="335" spans="2:14">
      <c r="B335" s="68"/>
      <c r="C335" s="68"/>
      <c r="D335" s="68"/>
      <c r="E335" s="68"/>
      <c r="F335" s="68"/>
      <c r="G335" s="68"/>
      <c r="H335" s="68"/>
      <c r="I335" s="68"/>
      <c r="J335" s="68"/>
      <c r="K335" s="68"/>
      <c r="L335" s="68"/>
      <c r="M335" s="68"/>
      <c r="N335" s="68"/>
    </row>
    <row r="336" spans="2:14">
      <c r="B336" s="68"/>
      <c r="C336" s="68"/>
      <c r="D336" s="68"/>
      <c r="E336" s="68"/>
      <c r="F336" s="68"/>
      <c r="G336" s="68"/>
      <c r="H336" s="68"/>
      <c r="I336" s="68"/>
      <c r="J336" s="68"/>
      <c r="K336" s="68"/>
      <c r="L336" s="68"/>
      <c r="M336" s="68"/>
      <c r="N336" s="68"/>
    </row>
    <row r="337" spans="2:14">
      <c r="B337" s="68"/>
      <c r="C337" s="68"/>
      <c r="D337" s="68"/>
      <c r="E337" s="68"/>
      <c r="F337" s="68"/>
      <c r="G337" s="68"/>
      <c r="H337" s="68"/>
      <c r="I337" s="68"/>
      <c r="J337" s="68"/>
      <c r="K337" s="68"/>
      <c r="L337" s="68"/>
      <c r="M337" s="68"/>
      <c r="N337" s="68"/>
    </row>
    <row r="338" spans="2:14">
      <c r="B338" s="68"/>
      <c r="C338" s="68"/>
      <c r="D338" s="68"/>
      <c r="E338" s="68"/>
      <c r="F338" s="68"/>
      <c r="G338" s="68"/>
      <c r="H338" s="68"/>
      <c r="I338" s="68"/>
      <c r="J338" s="68"/>
      <c r="K338" s="68"/>
      <c r="L338" s="68"/>
      <c r="M338" s="68"/>
      <c r="N338" s="68"/>
    </row>
    <row r="339" spans="2:14">
      <c r="B339" s="68"/>
      <c r="C339" s="68"/>
      <c r="D339" s="68"/>
      <c r="E339" s="68"/>
      <c r="F339" s="68"/>
      <c r="G339" s="68"/>
      <c r="H339" s="68"/>
      <c r="I339" s="68"/>
      <c r="J339" s="68"/>
      <c r="K339" s="68"/>
      <c r="L339" s="68"/>
      <c r="M339" s="68"/>
      <c r="N339" s="68"/>
    </row>
    <row r="340" spans="2:14">
      <c r="B340" s="68"/>
      <c r="C340" s="68"/>
      <c r="D340" s="68"/>
      <c r="E340" s="68"/>
      <c r="F340" s="68"/>
      <c r="G340" s="68"/>
      <c r="H340" s="68"/>
      <c r="I340" s="68"/>
      <c r="J340" s="68"/>
      <c r="K340" s="68"/>
      <c r="L340" s="68"/>
      <c r="M340" s="68"/>
      <c r="N340" s="68"/>
    </row>
    <row r="341" spans="2:14">
      <c r="B341" s="68"/>
      <c r="C341" s="68"/>
      <c r="D341" s="68"/>
      <c r="E341" s="68"/>
      <c r="F341" s="68"/>
      <c r="G341" s="68"/>
      <c r="H341" s="68"/>
      <c r="I341" s="68"/>
      <c r="J341" s="68"/>
      <c r="K341" s="68"/>
      <c r="L341" s="68"/>
      <c r="M341" s="68"/>
      <c r="N341" s="68"/>
    </row>
    <row r="342" spans="2:14">
      <c r="B342" s="68"/>
      <c r="C342" s="68"/>
      <c r="D342" s="68"/>
      <c r="E342" s="68"/>
      <c r="F342" s="68"/>
      <c r="G342" s="68"/>
      <c r="H342" s="68"/>
      <c r="I342" s="68"/>
      <c r="J342" s="68"/>
      <c r="K342" s="68"/>
      <c r="L342" s="68"/>
      <c r="M342" s="68"/>
      <c r="N342" s="68"/>
    </row>
    <row r="343" spans="2:14">
      <c r="B343" s="68"/>
      <c r="C343" s="68"/>
      <c r="D343" s="68"/>
      <c r="E343" s="68"/>
      <c r="F343" s="68"/>
      <c r="G343" s="68"/>
      <c r="H343" s="68"/>
      <c r="I343" s="68"/>
      <c r="J343" s="68"/>
      <c r="K343" s="68"/>
      <c r="L343" s="68"/>
      <c r="M343" s="68"/>
      <c r="N343" s="68"/>
    </row>
    <row r="344" spans="2:14">
      <c r="B344" s="68"/>
      <c r="C344" s="68"/>
      <c r="D344" s="68"/>
      <c r="E344" s="68"/>
      <c r="F344" s="68"/>
      <c r="G344" s="68"/>
      <c r="H344" s="68"/>
      <c r="I344" s="68"/>
      <c r="J344" s="68"/>
      <c r="K344" s="68"/>
      <c r="L344" s="68"/>
      <c r="M344" s="68"/>
      <c r="N344" s="68"/>
    </row>
    <row r="345" spans="2:14">
      <c r="B345" s="68"/>
      <c r="C345" s="68"/>
      <c r="D345" s="68"/>
      <c r="E345" s="68"/>
      <c r="F345" s="68"/>
      <c r="G345" s="68"/>
      <c r="H345" s="68"/>
      <c r="I345" s="68"/>
      <c r="J345" s="68"/>
      <c r="K345" s="68"/>
      <c r="L345" s="68"/>
      <c r="M345" s="68"/>
      <c r="N345" s="68"/>
    </row>
    <row r="346" spans="2:14">
      <c r="B346" s="68"/>
      <c r="C346" s="68"/>
      <c r="D346" s="68"/>
      <c r="E346" s="68"/>
      <c r="F346" s="68"/>
      <c r="G346" s="68"/>
      <c r="H346" s="68"/>
      <c r="I346" s="68"/>
      <c r="J346" s="68"/>
      <c r="K346" s="68"/>
      <c r="L346" s="68"/>
      <c r="M346" s="68"/>
      <c r="N346" s="68"/>
    </row>
    <row r="347" spans="2:14">
      <c r="B347" s="68"/>
      <c r="C347" s="68"/>
      <c r="D347" s="68"/>
      <c r="E347" s="68"/>
      <c r="F347" s="68"/>
      <c r="G347" s="68"/>
      <c r="H347" s="68"/>
      <c r="I347" s="68"/>
      <c r="J347" s="68"/>
      <c r="K347" s="68"/>
      <c r="L347" s="68"/>
      <c r="M347" s="68"/>
      <c r="N347" s="68"/>
    </row>
    <row r="348" spans="2:14">
      <c r="B348" s="68"/>
      <c r="C348" s="68"/>
      <c r="D348" s="68"/>
      <c r="E348" s="68"/>
      <c r="F348" s="68"/>
      <c r="G348" s="68"/>
      <c r="H348" s="68"/>
      <c r="I348" s="68"/>
      <c r="J348" s="68"/>
      <c r="K348" s="68"/>
      <c r="L348" s="68"/>
      <c r="M348" s="68"/>
      <c r="N348" s="68"/>
    </row>
    <row r="349" spans="2:14">
      <c r="B349" s="68"/>
      <c r="C349" s="68"/>
      <c r="D349" s="68"/>
      <c r="E349" s="68"/>
      <c r="F349" s="68"/>
      <c r="G349" s="68"/>
      <c r="H349" s="68"/>
      <c r="I349" s="68"/>
      <c r="J349" s="68"/>
      <c r="K349" s="68"/>
      <c r="L349" s="68"/>
      <c r="M349" s="68"/>
      <c r="N349" s="68"/>
    </row>
    <row r="350" spans="2:14">
      <c r="B350" s="68"/>
      <c r="C350" s="68"/>
      <c r="D350" s="68"/>
      <c r="E350" s="68"/>
      <c r="F350" s="68"/>
      <c r="G350" s="68"/>
      <c r="H350" s="68"/>
      <c r="I350" s="68"/>
      <c r="J350" s="68"/>
      <c r="K350" s="68"/>
      <c r="L350" s="68"/>
      <c r="M350" s="68"/>
      <c r="N350" s="68"/>
    </row>
    <row r="351" spans="2:14">
      <c r="B351" s="68"/>
      <c r="C351" s="68"/>
      <c r="D351" s="68"/>
      <c r="E351" s="68"/>
      <c r="F351" s="68"/>
      <c r="G351" s="68"/>
      <c r="H351" s="68"/>
      <c r="I351" s="68"/>
      <c r="J351" s="68"/>
      <c r="K351" s="68"/>
      <c r="L351" s="68"/>
      <c r="M351" s="68"/>
      <c r="N351" s="68"/>
    </row>
    <row r="352" spans="2:14">
      <c r="B352" s="68"/>
      <c r="C352" s="68"/>
      <c r="D352" s="68"/>
      <c r="E352" s="68"/>
      <c r="F352" s="68"/>
      <c r="G352" s="68"/>
      <c r="H352" s="68"/>
      <c r="I352" s="68"/>
      <c r="J352" s="68"/>
      <c r="K352" s="68"/>
      <c r="L352" s="68"/>
      <c r="M352" s="68"/>
      <c r="N352" s="68"/>
    </row>
    <row r="353" spans="2:14">
      <c r="B353" s="68"/>
      <c r="C353" s="68"/>
      <c r="D353" s="68"/>
      <c r="E353" s="68"/>
      <c r="F353" s="68"/>
      <c r="G353" s="68"/>
      <c r="H353" s="68"/>
      <c r="I353" s="68"/>
      <c r="J353" s="68"/>
      <c r="K353" s="68"/>
      <c r="L353" s="68"/>
      <c r="M353" s="68"/>
      <c r="N353" s="68"/>
    </row>
    <row r="354" spans="2:14">
      <c r="B354" s="68"/>
      <c r="C354" s="68"/>
      <c r="D354" s="68"/>
      <c r="E354" s="68"/>
      <c r="F354" s="68"/>
      <c r="G354" s="68"/>
      <c r="H354" s="68"/>
      <c r="I354" s="68"/>
      <c r="J354" s="68"/>
      <c r="K354" s="68"/>
      <c r="L354" s="68"/>
      <c r="M354" s="68"/>
      <c r="N354" s="68"/>
    </row>
    <row r="355" spans="2:14">
      <c r="B355" s="68"/>
      <c r="C355" s="68"/>
      <c r="D355" s="68"/>
      <c r="E355" s="68"/>
      <c r="F355" s="68"/>
      <c r="G355" s="68"/>
      <c r="H355" s="68"/>
      <c r="I355" s="68"/>
      <c r="J355" s="68"/>
      <c r="K355" s="68"/>
      <c r="L355" s="68"/>
      <c r="M355" s="68"/>
      <c r="N355" s="68"/>
    </row>
    <row r="356" spans="2:14">
      <c r="B356" s="68"/>
      <c r="C356" s="68"/>
      <c r="D356" s="68"/>
      <c r="E356" s="68"/>
      <c r="F356" s="68"/>
      <c r="G356" s="68"/>
      <c r="H356" s="68"/>
      <c r="I356" s="68"/>
      <c r="J356" s="68"/>
      <c r="K356" s="68"/>
      <c r="L356" s="68"/>
      <c r="M356" s="68"/>
      <c r="N356" s="68"/>
    </row>
    <row r="357" spans="2:14">
      <c r="B357" s="68"/>
      <c r="C357" s="68"/>
      <c r="D357" s="68"/>
      <c r="E357" s="68"/>
      <c r="F357" s="68"/>
      <c r="G357" s="68"/>
      <c r="H357" s="68"/>
      <c r="I357" s="68"/>
      <c r="J357" s="68"/>
      <c r="K357" s="68"/>
      <c r="L357" s="68"/>
      <c r="M357" s="68"/>
      <c r="N357" s="68"/>
    </row>
    <row r="358" spans="2:14">
      <c r="B358" s="68"/>
      <c r="C358" s="68"/>
      <c r="D358" s="68"/>
      <c r="E358" s="68"/>
      <c r="F358" s="68"/>
      <c r="G358" s="68"/>
      <c r="H358" s="68"/>
      <c r="I358" s="68"/>
      <c r="J358" s="68"/>
      <c r="K358" s="68"/>
      <c r="L358" s="68"/>
      <c r="M358" s="68"/>
      <c r="N358" s="68"/>
    </row>
    <row r="359" spans="2:14">
      <c r="B359" s="68"/>
      <c r="C359" s="68"/>
      <c r="D359" s="68"/>
      <c r="E359" s="68"/>
      <c r="F359" s="68"/>
      <c r="G359" s="68"/>
      <c r="H359" s="68"/>
      <c r="I359" s="68"/>
      <c r="J359" s="68"/>
      <c r="K359" s="68"/>
      <c r="L359" s="68"/>
      <c r="M359" s="68"/>
      <c r="N359" s="68"/>
    </row>
    <row r="360" spans="2:14">
      <c r="B360" s="68"/>
      <c r="C360" s="68"/>
      <c r="D360" s="68"/>
      <c r="E360" s="68"/>
      <c r="F360" s="68"/>
      <c r="G360" s="68"/>
      <c r="H360" s="68"/>
      <c r="I360" s="68"/>
      <c r="J360" s="68"/>
      <c r="K360" s="68"/>
      <c r="L360" s="68"/>
      <c r="M360" s="68"/>
      <c r="N360" s="68"/>
    </row>
    <row r="361" spans="2:14">
      <c r="B361" s="68"/>
      <c r="C361" s="68"/>
      <c r="D361" s="68"/>
      <c r="E361" s="68"/>
      <c r="F361" s="68"/>
      <c r="G361" s="68"/>
      <c r="H361" s="68"/>
      <c r="I361" s="68"/>
      <c r="J361" s="68"/>
      <c r="K361" s="68"/>
      <c r="L361" s="68"/>
      <c r="M361" s="68"/>
      <c r="N361" s="68"/>
    </row>
    <row r="362" spans="2:14">
      <c r="B362" s="68"/>
      <c r="C362" s="68"/>
      <c r="D362" s="68"/>
      <c r="E362" s="68"/>
      <c r="F362" s="68"/>
      <c r="G362" s="68"/>
      <c r="H362" s="68"/>
      <c r="I362" s="68"/>
      <c r="J362" s="68"/>
      <c r="K362" s="68"/>
      <c r="L362" s="68"/>
      <c r="M362" s="68"/>
      <c r="N362" s="68"/>
    </row>
    <row r="363" spans="2:14">
      <c r="B363" s="68"/>
      <c r="C363" s="68"/>
      <c r="D363" s="68"/>
      <c r="E363" s="68"/>
      <c r="F363" s="68"/>
      <c r="G363" s="68"/>
      <c r="H363" s="68"/>
      <c r="I363" s="68"/>
      <c r="J363" s="68"/>
      <c r="K363" s="68"/>
      <c r="L363" s="68"/>
      <c r="M363" s="68"/>
      <c r="N363" s="68"/>
    </row>
    <row r="364" spans="2:14">
      <c r="B364" s="68"/>
      <c r="C364" s="68"/>
      <c r="D364" s="68"/>
      <c r="E364" s="68"/>
      <c r="F364" s="68"/>
      <c r="G364" s="68"/>
      <c r="H364" s="68"/>
      <c r="I364" s="68"/>
      <c r="J364" s="68"/>
      <c r="K364" s="68"/>
      <c r="L364" s="68"/>
      <c r="M364" s="68"/>
      <c r="N364" s="68"/>
    </row>
    <row r="365" spans="2:14">
      <c r="B365" s="68"/>
      <c r="C365" s="68"/>
      <c r="D365" s="68"/>
      <c r="E365" s="68"/>
      <c r="F365" s="68"/>
      <c r="G365" s="68"/>
      <c r="H365" s="68"/>
      <c r="I365" s="68"/>
      <c r="J365" s="68"/>
      <c r="K365" s="68"/>
      <c r="L365" s="68"/>
      <c r="M365" s="68"/>
      <c r="N365" s="68"/>
    </row>
    <row r="366" spans="2:14">
      <c r="B366" s="68"/>
      <c r="C366" s="68"/>
      <c r="D366" s="68"/>
      <c r="E366" s="68"/>
      <c r="F366" s="68"/>
      <c r="G366" s="68"/>
      <c r="H366" s="68"/>
      <c r="I366" s="68"/>
      <c r="J366" s="68"/>
      <c r="K366" s="68"/>
      <c r="L366" s="68"/>
      <c r="M366" s="68"/>
      <c r="N366" s="68"/>
    </row>
    <row r="367" spans="2:14">
      <c r="B367" s="68"/>
      <c r="C367" s="68"/>
      <c r="D367" s="68"/>
      <c r="E367" s="68"/>
      <c r="F367" s="68"/>
      <c r="G367" s="68"/>
      <c r="H367" s="68"/>
      <c r="I367" s="68"/>
      <c r="J367" s="68"/>
      <c r="K367" s="68"/>
      <c r="L367" s="68"/>
      <c r="M367" s="68"/>
      <c r="N367" s="68"/>
    </row>
    <row r="368" spans="2:14">
      <c r="B368" s="68"/>
      <c r="C368" s="68"/>
      <c r="D368" s="68"/>
      <c r="E368" s="68"/>
      <c r="F368" s="68"/>
      <c r="G368" s="68"/>
      <c r="H368" s="68"/>
      <c r="I368" s="68"/>
      <c r="J368" s="68"/>
      <c r="K368" s="68"/>
      <c r="L368" s="68"/>
      <c r="M368" s="68"/>
      <c r="N368" s="68"/>
    </row>
    <row r="369" spans="2:14">
      <c r="B369" s="68"/>
      <c r="C369" s="68"/>
      <c r="D369" s="68"/>
      <c r="E369" s="68"/>
      <c r="F369" s="68"/>
      <c r="G369" s="68"/>
      <c r="H369" s="68"/>
      <c r="I369" s="68"/>
      <c r="J369" s="68"/>
      <c r="K369" s="68"/>
      <c r="L369" s="68"/>
      <c r="M369" s="68"/>
      <c r="N369" s="68"/>
    </row>
    <row r="370" spans="2:14">
      <c r="B370" s="68"/>
      <c r="C370" s="68"/>
      <c r="D370" s="68"/>
      <c r="E370" s="68"/>
      <c r="F370" s="68"/>
      <c r="G370" s="68"/>
      <c r="H370" s="68"/>
      <c r="I370" s="68"/>
      <c r="J370" s="68"/>
      <c r="K370" s="68"/>
      <c r="L370" s="68"/>
      <c r="M370" s="68"/>
      <c r="N370" s="68"/>
    </row>
    <row r="371" spans="2:14">
      <c r="B371" s="68"/>
      <c r="C371" s="68"/>
      <c r="D371" s="68"/>
      <c r="E371" s="68"/>
      <c r="F371" s="68"/>
      <c r="G371" s="68"/>
      <c r="H371" s="68"/>
      <c r="I371" s="68"/>
      <c r="J371" s="68"/>
      <c r="K371" s="68"/>
      <c r="L371" s="68"/>
      <c r="M371" s="68"/>
      <c r="N371" s="68"/>
    </row>
    <row r="372" spans="2:14">
      <c r="B372" s="68"/>
      <c r="C372" s="68"/>
      <c r="D372" s="68"/>
      <c r="E372" s="68"/>
      <c r="F372" s="68"/>
      <c r="G372" s="68"/>
      <c r="H372" s="68"/>
      <c r="I372" s="68"/>
      <c r="J372" s="68"/>
      <c r="K372" s="68"/>
      <c r="L372" s="68"/>
      <c r="M372" s="68"/>
      <c r="N372" s="68"/>
    </row>
    <row r="373" spans="2:14">
      <c r="B373" s="68"/>
      <c r="C373" s="68"/>
      <c r="D373" s="68"/>
      <c r="E373" s="68"/>
      <c r="F373" s="68"/>
      <c r="G373" s="68"/>
      <c r="H373" s="68"/>
      <c r="I373" s="68"/>
      <c r="J373" s="68"/>
      <c r="K373" s="68"/>
      <c r="L373" s="68"/>
      <c r="M373" s="68"/>
      <c r="N373" s="68"/>
    </row>
    <row r="374" spans="2:14">
      <c r="B374" s="68"/>
      <c r="C374" s="68"/>
      <c r="D374" s="68"/>
      <c r="E374" s="68"/>
      <c r="F374" s="68"/>
      <c r="G374" s="68"/>
      <c r="H374" s="68"/>
      <c r="I374" s="68"/>
      <c r="J374" s="68"/>
      <c r="K374" s="68"/>
      <c r="L374" s="68"/>
      <c r="M374" s="68"/>
      <c r="N374" s="68"/>
    </row>
    <row r="375" spans="2:14">
      <c r="B375" s="68"/>
      <c r="C375" s="68"/>
      <c r="D375" s="68"/>
      <c r="E375" s="68"/>
      <c r="F375" s="68"/>
      <c r="G375" s="68"/>
      <c r="H375" s="68"/>
      <c r="I375" s="68"/>
      <c r="J375" s="68"/>
      <c r="K375" s="68"/>
      <c r="L375" s="68"/>
      <c r="M375" s="68"/>
      <c r="N375" s="68"/>
    </row>
    <row r="376" spans="2:14">
      <c r="B376" s="68"/>
      <c r="C376" s="68"/>
      <c r="D376" s="68"/>
      <c r="E376" s="68"/>
      <c r="F376" s="68"/>
      <c r="G376" s="68"/>
      <c r="H376" s="68"/>
      <c r="I376" s="68"/>
      <c r="J376" s="68"/>
      <c r="K376" s="68"/>
      <c r="L376" s="68"/>
      <c r="M376" s="68"/>
      <c r="N376" s="68"/>
    </row>
    <row r="377" spans="2:14">
      <c r="B377" s="68"/>
      <c r="C377" s="68"/>
      <c r="D377" s="68"/>
      <c r="E377" s="68"/>
      <c r="F377" s="68"/>
      <c r="G377" s="68"/>
      <c r="H377" s="68"/>
      <c r="I377" s="68"/>
      <c r="J377" s="68"/>
      <c r="K377" s="68"/>
      <c r="L377" s="68"/>
      <c r="M377" s="68"/>
      <c r="N377" s="68"/>
    </row>
    <row r="378" spans="2:14">
      <c r="B378" s="68"/>
      <c r="C378" s="68"/>
      <c r="D378" s="68"/>
      <c r="E378" s="68"/>
      <c r="F378" s="68"/>
      <c r="G378" s="68"/>
      <c r="H378" s="68"/>
      <c r="I378" s="68"/>
      <c r="J378" s="68"/>
      <c r="K378" s="68"/>
      <c r="L378" s="68"/>
      <c r="M378" s="68"/>
      <c r="N378" s="68"/>
    </row>
    <row r="379" spans="2:14">
      <c r="B379" s="68"/>
      <c r="C379" s="68"/>
      <c r="D379" s="68"/>
      <c r="E379" s="68"/>
      <c r="F379" s="68"/>
      <c r="G379" s="68"/>
      <c r="H379" s="68"/>
      <c r="I379" s="68"/>
      <c r="J379" s="68"/>
      <c r="K379" s="68"/>
      <c r="L379" s="68"/>
      <c r="M379" s="68"/>
      <c r="N379" s="68"/>
    </row>
    <row r="380" spans="2:14">
      <c r="B380" s="68"/>
      <c r="C380" s="68"/>
      <c r="D380" s="68"/>
      <c r="E380" s="68"/>
      <c r="F380" s="68"/>
      <c r="G380" s="68"/>
      <c r="H380" s="68"/>
      <c r="I380" s="68"/>
      <c r="J380" s="68"/>
      <c r="K380" s="68"/>
      <c r="L380" s="68"/>
      <c r="M380" s="68"/>
      <c r="N380" s="68"/>
    </row>
    <row r="381" spans="2:14">
      <c r="B381" s="68"/>
      <c r="C381" s="68"/>
      <c r="D381" s="68"/>
      <c r="E381" s="68"/>
      <c r="F381" s="68"/>
      <c r="G381" s="68"/>
      <c r="H381" s="68"/>
      <c r="I381" s="68"/>
      <c r="J381" s="68"/>
      <c r="K381" s="68"/>
      <c r="L381" s="68"/>
      <c r="M381" s="68"/>
      <c r="N381" s="68"/>
    </row>
    <row r="382" spans="2:14">
      <c r="B382" s="68"/>
      <c r="C382" s="68"/>
      <c r="D382" s="68"/>
      <c r="E382" s="68"/>
      <c r="F382" s="68"/>
      <c r="G382" s="68"/>
      <c r="H382" s="68"/>
      <c r="I382" s="68"/>
      <c r="J382" s="68"/>
      <c r="K382" s="68"/>
      <c r="L382" s="68"/>
      <c r="M382" s="68"/>
      <c r="N382" s="68"/>
    </row>
    <row r="383" spans="2:14">
      <c r="B383" s="68"/>
      <c r="C383" s="68"/>
      <c r="D383" s="68"/>
      <c r="E383" s="68"/>
      <c r="F383" s="68"/>
      <c r="G383" s="68"/>
      <c r="H383" s="68"/>
      <c r="I383" s="68"/>
      <c r="J383" s="68"/>
      <c r="K383" s="68"/>
      <c r="L383" s="68"/>
      <c r="M383" s="68"/>
      <c r="N383" s="68"/>
    </row>
    <row r="384" spans="2:14">
      <c r="B384" s="68"/>
      <c r="C384" s="68"/>
      <c r="D384" s="68"/>
      <c r="E384" s="68"/>
      <c r="F384" s="68"/>
      <c r="G384" s="68"/>
      <c r="H384" s="68"/>
      <c r="I384" s="68"/>
      <c r="J384" s="68"/>
      <c r="K384" s="68"/>
      <c r="L384" s="68"/>
      <c r="M384" s="68"/>
      <c r="N384" s="68"/>
    </row>
    <row r="385" spans="2:14">
      <c r="B385" s="68"/>
      <c r="C385" s="68"/>
      <c r="D385" s="68"/>
      <c r="E385" s="68"/>
      <c r="F385" s="68"/>
      <c r="G385" s="68"/>
      <c r="H385" s="68"/>
      <c r="I385" s="68"/>
      <c r="J385" s="68"/>
      <c r="K385" s="68"/>
      <c r="L385" s="68"/>
      <c r="M385" s="68"/>
      <c r="N385" s="68"/>
    </row>
    <row r="386" spans="2:14">
      <c r="B386" s="68"/>
      <c r="C386" s="68"/>
      <c r="D386" s="68"/>
      <c r="E386" s="68"/>
      <c r="F386" s="68"/>
      <c r="G386" s="68"/>
      <c r="H386" s="68"/>
      <c r="I386" s="68"/>
      <c r="J386" s="68"/>
      <c r="K386" s="68"/>
      <c r="L386" s="68"/>
      <c r="M386" s="68"/>
      <c r="N386" s="68"/>
    </row>
    <row r="387" spans="2:14">
      <c r="B387" s="68"/>
      <c r="C387" s="68"/>
      <c r="D387" s="68"/>
      <c r="E387" s="68"/>
      <c r="F387" s="68"/>
      <c r="G387" s="68"/>
      <c r="H387" s="68"/>
      <c r="I387" s="68"/>
      <c r="J387" s="68"/>
      <c r="K387" s="68"/>
      <c r="L387" s="68"/>
      <c r="M387" s="68"/>
      <c r="N387" s="68"/>
    </row>
    <row r="388" spans="2:14">
      <c r="B388" s="68"/>
      <c r="C388" s="68"/>
      <c r="D388" s="68"/>
      <c r="E388" s="68"/>
      <c r="F388" s="68"/>
      <c r="G388" s="68"/>
      <c r="H388" s="68"/>
      <c r="I388" s="68"/>
      <c r="J388" s="68"/>
      <c r="K388" s="68"/>
      <c r="L388" s="68"/>
      <c r="M388" s="68"/>
      <c r="N388" s="68"/>
    </row>
    <row r="389" spans="2:14">
      <c r="B389" s="68"/>
      <c r="C389" s="68"/>
      <c r="D389" s="68"/>
      <c r="E389" s="68"/>
      <c r="F389" s="68"/>
      <c r="G389" s="68"/>
      <c r="H389" s="68"/>
      <c r="I389" s="68"/>
      <c r="J389" s="68"/>
      <c r="K389" s="68"/>
      <c r="L389" s="68"/>
      <c r="M389" s="68"/>
      <c r="N389" s="68"/>
    </row>
    <row r="390" spans="2:14">
      <c r="B390" s="68"/>
      <c r="C390" s="68"/>
      <c r="D390" s="68"/>
      <c r="E390" s="68"/>
      <c r="F390" s="68"/>
      <c r="G390" s="68"/>
      <c r="H390" s="68"/>
      <c r="I390" s="68"/>
      <c r="J390" s="68"/>
      <c r="K390" s="68"/>
      <c r="L390" s="68"/>
      <c r="M390" s="68"/>
      <c r="N390" s="68"/>
    </row>
    <row r="391" spans="2:14">
      <c r="B391" s="68"/>
      <c r="C391" s="68"/>
      <c r="D391" s="68"/>
      <c r="E391" s="68"/>
      <c r="F391" s="68"/>
      <c r="G391" s="68"/>
      <c r="H391" s="68"/>
      <c r="I391" s="68"/>
      <c r="J391" s="68"/>
      <c r="K391" s="68"/>
      <c r="L391" s="68"/>
      <c r="M391" s="68"/>
      <c r="N391" s="68"/>
    </row>
    <row r="392" spans="2:14">
      <c r="B392" s="68"/>
      <c r="C392" s="68"/>
      <c r="D392" s="68"/>
      <c r="E392" s="68"/>
      <c r="F392" s="68"/>
      <c r="G392" s="68"/>
      <c r="H392" s="68"/>
      <c r="I392" s="68"/>
      <c r="J392" s="68"/>
      <c r="K392" s="68"/>
      <c r="L392" s="68"/>
      <c r="M392" s="68"/>
      <c r="N392" s="68"/>
    </row>
    <row r="393" spans="2:14">
      <c r="B393" s="68"/>
      <c r="C393" s="68"/>
      <c r="D393" s="68"/>
      <c r="E393" s="68"/>
      <c r="F393" s="68"/>
      <c r="G393" s="68"/>
      <c r="H393" s="68"/>
      <c r="I393" s="68"/>
      <c r="J393" s="68"/>
      <c r="K393" s="68"/>
      <c r="L393" s="68"/>
      <c r="M393" s="68"/>
      <c r="N393" s="68"/>
    </row>
    <row r="394" spans="2:14">
      <c r="B394" s="68"/>
      <c r="C394" s="68"/>
      <c r="D394" s="68"/>
      <c r="E394" s="68"/>
      <c r="F394" s="68"/>
      <c r="G394" s="68"/>
      <c r="H394" s="68"/>
      <c r="I394" s="68"/>
      <c r="J394" s="68"/>
      <c r="K394" s="68"/>
      <c r="L394" s="68"/>
      <c r="M394" s="68"/>
      <c r="N394" s="68"/>
    </row>
    <row r="395" spans="2:14">
      <c r="B395" s="68"/>
      <c r="C395" s="68"/>
      <c r="D395" s="68"/>
      <c r="E395" s="68"/>
      <c r="F395" s="68"/>
      <c r="G395" s="68"/>
      <c r="H395" s="68"/>
      <c r="I395" s="68"/>
      <c r="J395" s="68"/>
      <c r="K395" s="68"/>
      <c r="L395" s="68"/>
      <c r="M395" s="68"/>
      <c r="N395" s="68"/>
    </row>
    <row r="396" spans="2:14">
      <c r="B396" s="68"/>
      <c r="C396" s="68"/>
      <c r="D396" s="68"/>
      <c r="E396" s="68"/>
      <c r="F396" s="68"/>
      <c r="G396" s="68"/>
      <c r="H396" s="68"/>
      <c r="I396" s="68"/>
      <c r="J396" s="68"/>
      <c r="K396" s="68"/>
      <c r="L396" s="68"/>
      <c r="M396" s="68"/>
      <c r="N396" s="68"/>
    </row>
    <row r="397" spans="2:14">
      <c r="B397" s="68"/>
      <c r="C397" s="68"/>
      <c r="D397" s="68"/>
      <c r="E397" s="68"/>
      <c r="F397" s="68"/>
      <c r="G397" s="68"/>
      <c r="H397" s="68"/>
      <c r="I397" s="68"/>
      <c r="J397" s="68"/>
      <c r="K397" s="68"/>
      <c r="L397" s="68"/>
      <c r="M397" s="68"/>
      <c r="N397" s="68"/>
    </row>
    <row r="398" spans="2:14">
      <c r="B398" s="68"/>
      <c r="C398" s="68"/>
      <c r="D398" s="68"/>
      <c r="E398" s="68"/>
      <c r="F398" s="68"/>
      <c r="G398" s="68"/>
      <c r="H398" s="68"/>
      <c r="I398" s="68"/>
      <c r="J398" s="68"/>
      <c r="K398" s="68"/>
      <c r="L398" s="68"/>
      <c r="M398" s="68"/>
      <c r="N398" s="68"/>
    </row>
    <row r="399" spans="2:14">
      <c r="B399" s="68"/>
      <c r="C399" s="68"/>
      <c r="D399" s="68"/>
      <c r="E399" s="68"/>
      <c r="F399" s="68"/>
      <c r="G399" s="68"/>
      <c r="H399" s="68"/>
      <c r="I399" s="68"/>
      <c r="J399" s="68"/>
      <c r="K399" s="68"/>
      <c r="L399" s="68"/>
      <c r="M399" s="68"/>
      <c r="N399" s="68"/>
    </row>
    <row r="400" spans="2:14">
      <c r="B400" s="68"/>
      <c r="C400" s="68"/>
      <c r="D400" s="68"/>
      <c r="E400" s="68"/>
      <c r="F400" s="68"/>
      <c r="G400" s="68"/>
      <c r="H400" s="68"/>
      <c r="I400" s="68"/>
      <c r="J400" s="68"/>
      <c r="K400" s="68"/>
      <c r="L400" s="68"/>
      <c r="M400" s="68"/>
      <c r="N400" s="68"/>
    </row>
    <row r="401" spans="2:14">
      <c r="B401" s="68"/>
      <c r="C401" s="68"/>
      <c r="D401" s="68"/>
      <c r="E401" s="68"/>
      <c r="F401" s="68"/>
      <c r="G401" s="68"/>
      <c r="H401" s="68"/>
      <c r="I401" s="68"/>
      <c r="J401" s="68"/>
      <c r="K401" s="68"/>
      <c r="L401" s="68"/>
      <c r="M401" s="68"/>
      <c r="N401" s="68"/>
    </row>
    <row r="402" spans="2:14">
      <c r="B402" s="68"/>
      <c r="C402" s="68"/>
      <c r="D402" s="68"/>
      <c r="E402" s="68"/>
      <c r="F402" s="68"/>
      <c r="G402" s="68"/>
      <c r="H402" s="68"/>
      <c r="I402" s="68"/>
      <c r="J402" s="68"/>
      <c r="K402" s="68"/>
      <c r="L402" s="68"/>
      <c r="M402" s="68"/>
      <c r="N402" s="68"/>
    </row>
    <row r="403" spans="2:14">
      <c r="B403" s="68"/>
      <c r="C403" s="68"/>
      <c r="D403" s="68"/>
      <c r="E403" s="68"/>
      <c r="F403" s="68"/>
      <c r="G403" s="68"/>
      <c r="H403" s="68"/>
      <c r="I403" s="68"/>
      <c r="J403" s="68"/>
      <c r="K403" s="68"/>
      <c r="L403" s="68"/>
      <c r="M403" s="68"/>
      <c r="N403" s="68"/>
    </row>
    <row r="404" spans="2:14">
      <c r="B404" s="68"/>
      <c r="C404" s="68"/>
      <c r="D404" s="68"/>
      <c r="E404" s="68"/>
      <c r="F404" s="68"/>
      <c r="G404" s="68"/>
      <c r="H404" s="68"/>
      <c r="I404" s="68"/>
      <c r="J404" s="68"/>
      <c r="K404" s="68"/>
      <c r="L404" s="68"/>
      <c r="M404" s="68"/>
      <c r="N404" s="68"/>
    </row>
    <row r="405" spans="2:14">
      <c r="B405" s="68"/>
      <c r="C405" s="68"/>
      <c r="D405" s="68"/>
      <c r="E405" s="68"/>
      <c r="F405" s="68"/>
      <c r="G405" s="68"/>
      <c r="H405" s="68"/>
      <c r="I405" s="68"/>
      <c r="J405" s="68"/>
      <c r="K405" s="68"/>
      <c r="L405" s="68"/>
      <c r="M405" s="68"/>
      <c r="N405" s="68"/>
    </row>
    <row r="406" spans="2:14">
      <c r="B406" s="68"/>
      <c r="C406" s="68"/>
      <c r="D406" s="68"/>
      <c r="E406" s="68"/>
      <c r="F406" s="68"/>
      <c r="G406" s="68"/>
      <c r="H406" s="68"/>
      <c r="I406" s="68"/>
      <c r="J406" s="68"/>
      <c r="K406" s="68"/>
      <c r="L406" s="68"/>
      <c r="M406" s="68"/>
      <c r="N406" s="68"/>
    </row>
    <row r="407" spans="2:14">
      <c r="B407" s="68"/>
      <c r="C407" s="68"/>
      <c r="D407" s="68"/>
      <c r="E407" s="68"/>
      <c r="F407" s="68"/>
      <c r="G407" s="68"/>
      <c r="H407" s="68"/>
      <c r="I407" s="68"/>
      <c r="J407" s="68"/>
      <c r="K407" s="68"/>
      <c r="L407" s="68"/>
      <c r="M407" s="68"/>
      <c r="N407" s="68"/>
    </row>
    <row r="408" spans="2:14">
      <c r="B408" s="68"/>
      <c r="C408" s="68"/>
      <c r="D408" s="68"/>
      <c r="E408" s="68"/>
      <c r="F408" s="68"/>
      <c r="G408" s="68"/>
      <c r="H408" s="68"/>
      <c r="I408" s="68"/>
      <c r="J408" s="68"/>
      <c r="K408" s="68"/>
      <c r="L408" s="68"/>
      <c r="M408" s="68"/>
      <c r="N408" s="68"/>
    </row>
    <row r="409" spans="2:14">
      <c r="B409" s="68"/>
      <c r="C409" s="68"/>
      <c r="D409" s="68"/>
      <c r="E409" s="68"/>
      <c r="F409" s="68"/>
      <c r="G409" s="68"/>
      <c r="H409" s="68"/>
      <c r="I409" s="68"/>
      <c r="J409" s="68"/>
      <c r="K409" s="68"/>
      <c r="L409" s="68"/>
      <c r="M409" s="68"/>
      <c r="N409" s="68"/>
    </row>
    <row r="410" spans="2:14">
      <c r="B410" s="68"/>
      <c r="C410" s="68"/>
      <c r="D410" s="68"/>
      <c r="E410" s="68"/>
      <c r="F410" s="68"/>
      <c r="G410" s="68"/>
      <c r="H410" s="68"/>
      <c r="I410" s="68"/>
      <c r="J410" s="68"/>
      <c r="K410" s="68"/>
      <c r="L410" s="68"/>
      <c r="M410" s="68"/>
      <c r="N410" s="68"/>
    </row>
    <row r="411" spans="2:14">
      <c r="B411" s="68"/>
      <c r="C411" s="68"/>
      <c r="D411" s="68"/>
      <c r="E411" s="68"/>
      <c r="F411" s="68"/>
      <c r="G411" s="68"/>
      <c r="H411" s="68"/>
      <c r="I411" s="68"/>
      <c r="J411" s="68"/>
      <c r="K411" s="68"/>
      <c r="L411" s="68"/>
      <c r="M411" s="68"/>
      <c r="N411" s="68"/>
    </row>
    <row r="412" spans="2:14">
      <c r="B412" s="68"/>
      <c r="C412" s="68"/>
      <c r="D412" s="68"/>
      <c r="E412" s="68"/>
      <c r="F412" s="68"/>
      <c r="G412" s="68"/>
      <c r="H412" s="68"/>
      <c r="I412" s="68"/>
      <c r="J412" s="68"/>
      <c r="K412" s="68"/>
      <c r="L412" s="68"/>
      <c r="M412" s="68"/>
      <c r="N412" s="68"/>
    </row>
    <row r="413" spans="2:14">
      <c r="B413" s="68"/>
      <c r="C413" s="68"/>
      <c r="D413" s="68"/>
      <c r="E413" s="68"/>
      <c r="F413" s="68"/>
      <c r="G413" s="68"/>
      <c r="H413" s="68"/>
      <c r="I413" s="68"/>
      <c r="J413" s="68"/>
      <c r="K413" s="68"/>
      <c r="L413" s="68"/>
      <c r="M413" s="68"/>
      <c r="N413" s="68"/>
    </row>
    <row r="414" spans="2:14">
      <c r="B414" s="68"/>
      <c r="C414" s="68"/>
      <c r="D414" s="68"/>
      <c r="E414" s="68"/>
      <c r="F414" s="68"/>
      <c r="G414" s="68"/>
      <c r="H414" s="68"/>
      <c r="I414" s="68"/>
      <c r="J414" s="68"/>
      <c r="K414" s="68"/>
      <c r="L414" s="68"/>
      <c r="M414" s="68"/>
      <c r="N414" s="68"/>
    </row>
    <row r="415" spans="2:14">
      <c r="B415" s="68"/>
      <c r="C415" s="68"/>
      <c r="D415" s="68"/>
      <c r="E415" s="68"/>
      <c r="F415" s="68"/>
      <c r="G415" s="68"/>
      <c r="H415" s="68"/>
      <c r="I415" s="68"/>
      <c r="J415" s="68"/>
      <c r="K415" s="68"/>
      <c r="L415" s="68"/>
      <c r="M415" s="68"/>
      <c r="N415" s="68"/>
    </row>
    <row r="416" spans="2:14">
      <c r="B416" s="68"/>
      <c r="C416" s="68"/>
      <c r="D416" s="68"/>
      <c r="E416" s="68"/>
      <c r="F416" s="68"/>
      <c r="G416" s="68"/>
      <c r="H416" s="68"/>
      <c r="I416" s="68"/>
      <c r="J416" s="68"/>
      <c r="K416" s="68"/>
      <c r="L416" s="68"/>
      <c r="M416" s="68"/>
      <c r="N416" s="68"/>
    </row>
    <row r="417" spans="2:14">
      <c r="B417" s="68"/>
      <c r="C417" s="68"/>
      <c r="D417" s="68"/>
      <c r="E417" s="68"/>
      <c r="F417" s="68"/>
      <c r="G417" s="68"/>
      <c r="H417" s="68"/>
      <c r="I417" s="68"/>
      <c r="J417" s="68"/>
      <c r="K417" s="68"/>
      <c r="L417" s="68"/>
      <c r="M417" s="68"/>
      <c r="N417" s="68"/>
    </row>
    <row r="418" spans="2:14">
      <c r="B418" s="68"/>
      <c r="C418" s="68"/>
      <c r="D418" s="68"/>
      <c r="E418" s="68"/>
      <c r="F418" s="68"/>
      <c r="G418" s="68"/>
      <c r="H418" s="68"/>
      <c r="I418" s="68"/>
      <c r="J418" s="68"/>
      <c r="K418" s="68"/>
      <c r="L418" s="68"/>
      <c r="M418" s="68"/>
      <c r="N418" s="68"/>
    </row>
    <row r="419" spans="2:14">
      <c r="B419" s="68"/>
      <c r="C419" s="68"/>
      <c r="D419" s="68"/>
      <c r="E419" s="68"/>
      <c r="F419" s="68"/>
      <c r="G419" s="68"/>
      <c r="H419" s="68"/>
      <c r="I419" s="68"/>
      <c r="J419" s="68"/>
      <c r="K419" s="68"/>
      <c r="L419" s="68"/>
      <c r="M419" s="68"/>
      <c r="N419" s="68"/>
    </row>
    <row r="420" spans="2:14">
      <c r="B420" s="68"/>
      <c r="C420" s="68"/>
      <c r="D420" s="68"/>
      <c r="E420" s="68"/>
      <c r="F420" s="68"/>
      <c r="G420" s="68"/>
      <c r="H420" s="68"/>
      <c r="I420" s="68"/>
      <c r="J420" s="68"/>
      <c r="K420" s="68"/>
      <c r="L420" s="68"/>
      <c r="M420" s="68"/>
      <c r="N420" s="68"/>
    </row>
    <row r="421" spans="2:14">
      <c r="B421" s="68"/>
      <c r="C421" s="68"/>
      <c r="D421" s="68"/>
      <c r="E421" s="68"/>
      <c r="F421" s="68"/>
      <c r="G421" s="68"/>
      <c r="H421" s="68"/>
      <c r="I421" s="68"/>
      <c r="J421" s="68"/>
      <c r="K421" s="68"/>
      <c r="L421" s="68"/>
      <c r="M421" s="68"/>
      <c r="N421" s="68"/>
    </row>
    <row r="422" spans="2:14">
      <c r="B422" s="68"/>
      <c r="C422" s="68"/>
      <c r="D422" s="68"/>
      <c r="E422" s="68"/>
      <c r="F422" s="68"/>
      <c r="G422" s="68"/>
      <c r="H422" s="68"/>
      <c r="I422" s="68"/>
      <c r="J422" s="68"/>
      <c r="K422" s="68"/>
      <c r="L422" s="68"/>
      <c r="M422" s="68"/>
      <c r="N422" s="68"/>
    </row>
    <row r="423" spans="2:14">
      <c r="B423" s="68"/>
      <c r="C423" s="68"/>
      <c r="D423" s="68"/>
      <c r="E423" s="68"/>
      <c r="F423" s="68"/>
      <c r="G423" s="68"/>
      <c r="H423" s="68"/>
      <c r="I423" s="68"/>
      <c r="J423" s="68"/>
      <c r="K423" s="68"/>
      <c r="L423" s="68"/>
      <c r="M423" s="68"/>
      <c r="N423" s="68"/>
    </row>
    <row r="424" spans="2:14">
      <c r="B424" s="68"/>
      <c r="C424" s="68"/>
      <c r="D424" s="68"/>
      <c r="E424" s="68"/>
      <c r="F424" s="68"/>
      <c r="G424" s="68"/>
      <c r="H424" s="68"/>
      <c r="I424" s="68"/>
      <c r="J424" s="68"/>
      <c r="K424" s="68"/>
      <c r="L424" s="68"/>
      <c r="M424" s="68"/>
      <c r="N424" s="68"/>
    </row>
    <row r="425" spans="2:14">
      <c r="B425" s="68"/>
      <c r="C425" s="68"/>
      <c r="D425" s="68"/>
      <c r="E425" s="68"/>
      <c r="F425" s="68"/>
      <c r="G425" s="68"/>
      <c r="H425" s="68"/>
      <c r="I425" s="68"/>
      <c r="J425" s="68"/>
      <c r="K425" s="68"/>
      <c r="L425" s="68"/>
      <c r="M425" s="68"/>
      <c r="N425" s="68"/>
    </row>
    <row r="426" spans="2:14">
      <c r="B426" s="68"/>
      <c r="C426" s="68"/>
      <c r="D426" s="68"/>
      <c r="E426" s="68"/>
      <c r="F426" s="68"/>
      <c r="G426" s="68"/>
      <c r="H426" s="68"/>
      <c r="I426" s="68"/>
      <c r="J426" s="68"/>
      <c r="K426" s="68"/>
      <c r="L426" s="68"/>
      <c r="M426" s="68"/>
      <c r="N426" s="68"/>
    </row>
    <row r="427" spans="2:14">
      <c r="B427" s="68"/>
      <c r="C427" s="68"/>
      <c r="D427" s="68"/>
      <c r="E427" s="68"/>
      <c r="F427" s="68"/>
      <c r="G427" s="68"/>
      <c r="H427" s="68"/>
      <c r="I427" s="68"/>
      <c r="J427" s="68"/>
      <c r="K427" s="68"/>
      <c r="L427" s="68"/>
      <c r="M427" s="68"/>
      <c r="N427" s="68"/>
    </row>
    <row r="428" spans="2:14">
      <c r="B428" s="68"/>
      <c r="C428" s="68"/>
      <c r="D428" s="68"/>
      <c r="E428" s="68"/>
      <c r="F428" s="68"/>
      <c r="G428" s="68"/>
      <c r="H428" s="68"/>
      <c r="I428" s="68"/>
      <c r="J428" s="68"/>
      <c r="K428" s="68"/>
      <c r="L428" s="68"/>
      <c r="M428" s="68"/>
      <c r="N428" s="68"/>
    </row>
    <row r="429" spans="2:14">
      <c r="B429" s="68"/>
      <c r="C429" s="68"/>
      <c r="D429" s="68"/>
      <c r="E429" s="68"/>
      <c r="F429" s="68"/>
      <c r="G429" s="68"/>
      <c r="H429" s="68"/>
      <c r="I429" s="68"/>
      <c r="J429" s="68"/>
      <c r="K429" s="68"/>
      <c r="L429" s="68"/>
      <c r="M429" s="68"/>
      <c r="N429" s="68"/>
    </row>
    <row r="430" spans="2:14">
      <c r="B430" s="68"/>
      <c r="C430" s="68"/>
      <c r="D430" s="68"/>
      <c r="E430" s="68"/>
      <c r="F430" s="68"/>
      <c r="G430" s="68"/>
      <c r="H430" s="68"/>
      <c r="I430" s="68"/>
      <c r="J430" s="68"/>
      <c r="K430" s="68"/>
      <c r="L430" s="68"/>
      <c r="M430" s="68"/>
      <c r="N430" s="68"/>
    </row>
    <row r="431" spans="2:14">
      <c r="B431" s="68"/>
      <c r="C431" s="68"/>
      <c r="D431" s="68"/>
      <c r="E431" s="68"/>
      <c r="F431" s="68"/>
      <c r="G431" s="68"/>
      <c r="H431" s="68"/>
      <c r="I431" s="68"/>
      <c r="J431" s="68"/>
      <c r="K431" s="68"/>
      <c r="L431" s="68"/>
      <c r="M431" s="68"/>
      <c r="N431" s="68"/>
    </row>
    <row r="432" spans="2:14">
      <c r="B432" s="68"/>
      <c r="C432" s="68"/>
      <c r="D432" s="68"/>
      <c r="E432" s="68"/>
      <c r="F432" s="68"/>
      <c r="G432" s="68"/>
      <c r="H432" s="68"/>
      <c r="I432" s="68"/>
      <c r="J432" s="68"/>
      <c r="K432" s="68"/>
      <c r="L432" s="68"/>
      <c r="M432" s="68"/>
      <c r="N432" s="68"/>
    </row>
    <row r="433" spans="2:14">
      <c r="B433" s="68"/>
      <c r="C433" s="68"/>
      <c r="D433" s="68"/>
      <c r="E433" s="68"/>
      <c r="F433" s="68"/>
      <c r="G433" s="68"/>
      <c r="H433" s="68"/>
      <c r="I433" s="68"/>
      <c r="J433" s="68"/>
      <c r="K433" s="68"/>
      <c r="L433" s="68"/>
      <c r="M433" s="68"/>
      <c r="N433" s="68"/>
    </row>
    <row r="434" spans="2:14">
      <c r="B434" s="68"/>
      <c r="C434" s="68"/>
      <c r="D434" s="68"/>
      <c r="E434" s="68"/>
      <c r="F434" s="68"/>
      <c r="G434" s="68"/>
      <c r="H434" s="68"/>
      <c r="I434" s="68"/>
      <c r="J434" s="68"/>
      <c r="K434" s="68"/>
      <c r="L434" s="68"/>
      <c r="M434" s="68"/>
      <c r="N434" s="68"/>
    </row>
    <row r="435" spans="2:14">
      <c r="B435" s="68"/>
      <c r="C435" s="68"/>
      <c r="D435" s="68"/>
      <c r="E435" s="68"/>
      <c r="F435" s="68"/>
      <c r="G435" s="68"/>
      <c r="H435" s="68"/>
      <c r="I435" s="68"/>
      <c r="J435" s="68"/>
      <c r="K435" s="68"/>
      <c r="L435" s="68"/>
      <c r="M435" s="68"/>
      <c r="N435" s="68"/>
    </row>
    <row r="436" spans="2:14">
      <c r="B436" s="68"/>
      <c r="C436" s="68"/>
      <c r="D436" s="68"/>
      <c r="E436" s="68"/>
      <c r="F436" s="68"/>
      <c r="G436" s="68"/>
      <c r="H436" s="68"/>
      <c r="I436" s="68"/>
      <c r="J436" s="68"/>
      <c r="K436" s="68"/>
      <c r="L436" s="68"/>
      <c r="M436" s="68"/>
      <c r="N436" s="68"/>
    </row>
    <row r="437" spans="2:14">
      <c r="B437" s="68"/>
      <c r="C437" s="68"/>
      <c r="D437" s="68"/>
      <c r="E437" s="68"/>
      <c r="F437" s="68"/>
      <c r="G437" s="68"/>
      <c r="H437" s="68"/>
      <c r="I437" s="68"/>
      <c r="J437" s="68"/>
      <c r="K437" s="68"/>
      <c r="L437" s="68"/>
      <c r="M437" s="68"/>
      <c r="N437" s="68"/>
    </row>
    <row r="438" spans="2:14">
      <c r="B438" s="68"/>
      <c r="C438" s="68"/>
      <c r="D438" s="68"/>
      <c r="E438" s="68"/>
      <c r="F438" s="68"/>
      <c r="G438" s="68"/>
      <c r="H438" s="68"/>
      <c r="I438" s="68"/>
      <c r="J438" s="68"/>
      <c r="K438" s="68"/>
      <c r="L438" s="68"/>
      <c r="M438" s="68"/>
      <c r="N438" s="68"/>
    </row>
    <row r="439" spans="2:14">
      <c r="B439" s="68"/>
      <c r="C439" s="68"/>
      <c r="D439" s="68"/>
      <c r="E439" s="68"/>
      <c r="F439" s="68"/>
      <c r="G439" s="68"/>
      <c r="H439" s="68"/>
      <c r="I439" s="68"/>
      <c r="J439" s="68"/>
      <c r="K439" s="68"/>
      <c r="L439" s="68"/>
      <c r="M439" s="68"/>
      <c r="N439" s="68"/>
    </row>
    <row r="440" spans="2:14">
      <c r="B440" s="68"/>
      <c r="C440" s="68"/>
      <c r="D440" s="68"/>
      <c r="E440" s="68"/>
      <c r="F440" s="68"/>
      <c r="G440" s="68"/>
      <c r="H440" s="68"/>
      <c r="I440" s="68"/>
      <c r="J440" s="68"/>
      <c r="K440" s="68"/>
      <c r="L440" s="68"/>
      <c r="M440" s="68"/>
      <c r="N440" s="68"/>
    </row>
    <row r="441" spans="2:14">
      <c r="B441" s="68"/>
      <c r="C441" s="68"/>
      <c r="D441" s="68"/>
      <c r="E441" s="68"/>
      <c r="F441" s="68"/>
      <c r="G441" s="68"/>
      <c r="H441" s="68"/>
      <c r="I441" s="68"/>
      <c r="J441" s="68"/>
      <c r="K441" s="68"/>
      <c r="L441" s="68"/>
      <c r="M441" s="68"/>
      <c r="N441" s="68"/>
    </row>
    <row r="442" spans="2:14">
      <c r="B442" s="68"/>
      <c r="C442" s="68"/>
      <c r="D442" s="68"/>
      <c r="E442" s="68"/>
      <c r="F442" s="68"/>
      <c r="G442" s="68"/>
      <c r="H442" s="68"/>
      <c r="I442" s="68"/>
      <c r="J442" s="68"/>
      <c r="K442" s="68"/>
      <c r="L442" s="68"/>
      <c r="M442" s="68"/>
      <c r="N442" s="68"/>
    </row>
    <row r="443" spans="2:14">
      <c r="B443" s="68"/>
      <c r="C443" s="68"/>
      <c r="D443" s="68"/>
      <c r="E443" s="68"/>
      <c r="F443" s="68"/>
      <c r="G443" s="68"/>
      <c r="H443" s="68"/>
      <c r="I443" s="68"/>
      <c r="J443" s="68"/>
      <c r="K443" s="68"/>
      <c r="L443" s="68"/>
      <c r="M443" s="68"/>
      <c r="N443" s="68"/>
    </row>
    <row r="444" spans="2:14">
      <c r="B444" s="68"/>
      <c r="C444" s="68"/>
      <c r="D444" s="68"/>
      <c r="E444" s="68"/>
      <c r="F444" s="68"/>
      <c r="G444" s="68"/>
      <c r="H444" s="68"/>
      <c r="I444" s="68"/>
      <c r="J444" s="68"/>
      <c r="K444" s="68"/>
      <c r="L444" s="68"/>
      <c r="M444" s="68"/>
      <c r="N444" s="68"/>
    </row>
    <row r="445" spans="2:14">
      <c r="B445" s="68"/>
      <c r="C445" s="68"/>
      <c r="D445" s="68"/>
      <c r="E445" s="68"/>
      <c r="F445" s="68"/>
      <c r="G445" s="68"/>
      <c r="H445" s="68"/>
      <c r="I445" s="68"/>
      <c r="J445" s="68"/>
      <c r="K445" s="68"/>
      <c r="L445" s="68"/>
      <c r="M445" s="68"/>
      <c r="N445" s="68"/>
    </row>
    <row r="446" spans="2:14">
      <c r="B446" s="68"/>
      <c r="C446" s="68"/>
      <c r="D446" s="68"/>
      <c r="E446" s="68"/>
      <c r="F446" s="68"/>
      <c r="G446" s="68"/>
      <c r="H446" s="68"/>
      <c r="I446" s="68"/>
      <c r="J446" s="68"/>
      <c r="K446" s="68"/>
      <c r="L446" s="68"/>
      <c r="M446" s="68"/>
      <c r="N446" s="68"/>
    </row>
    <row r="447" spans="2:14">
      <c r="B447" s="68"/>
      <c r="C447" s="68"/>
      <c r="D447" s="68"/>
      <c r="E447" s="68"/>
      <c r="F447" s="68"/>
      <c r="G447" s="68"/>
      <c r="H447" s="68"/>
      <c r="I447" s="68"/>
      <c r="J447" s="68"/>
      <c r="K447" s="68"/>
      <c r="L447" s="68"/>
      <c r="M447" s="68"/>
      <c r="N447" s="68"/>
    </row>
    <row r="448" spans="2:14">
      <c r="B448" s="68"/>
      <c r="C448" s="68"/>
      <c r="D448" s="68"/>
      <c r="E448" s="68"/>
      <c r="F448" s="68"/>
      <c r="G448" s="68"/>
      <c r="H448" s="68"/>
      <c r="I448" s="68"/>
      <c r="J448" s="68"/>
      <c r="K448" s="68"/>
      <c r="L448" s="68"/>
      <c r="M448" s="68"/>
      <c r="N448" s="68"/>
    </row>
    <row r="449" spans="2:14">
      <c r="B449" s="68"/>
      <c r="C449" s="68"/>
      <c r="D449" s="68"/>
      <c r="E449" s="68"/>
      <c r="F449" s="68"/>
      <c r="G449" s="68"/>
      <c r="H449" s="68"/>
      <c r="I449" s="68"/>
      <c r="J449" s="68"/>
      <c r="K449" s="68"/>
      <c r="L449" s="68"/>
      <c r="M449" s="68"/>
      <c r="N449" s="68"/>
    </row>
    <row r="450" spans="2:14">
      <c r="B450" s="68"/>
      <c r="C450" s="68"/>
      <c r="D450" s="68"/>
      <c r="E450" s="68"/>
      <c r="F450" s="68"/>
      <c r="G450" s="68"/>
      <c r="H450" s="68"/>
      <c r="I450" s="68"/>
      <c r="J450" s="68"/>
      <c r="K450" s="68"/>
      <c r="L450" s="68"/>
      <c r="M450" s="68"/>
      <c r="N450" s="68"/>
    </row>
    <row r="451" spans="2:14">
      <c r="B451" s="68"/>
      <c r="C451" s="68"/>
      <c r="D451" s="68"/>
      <c r="E451" s="68"/>
      <c r="F451" s="68"/>
      <c r="G451" s="68"/>
      <c r="H451" s="68"/>
      <c r="I451" s="68"/>
      <c r="J451" s="68"/>
      <c r="K451" s="68"/>
      <c r="L451" s="68"/>
      <c r="M451" s="68"/>
      <c r="N451" s="68"/>
    </row>
    <row r="452" spans="2:14">
      <c r="B452" s="68"/>
      <c r="C452" s="68"/>
      <c r="D452" s="68"/>
      <c r="E452" s="68"/>
      <c r="F452" s="68"/>
      <c r="G452" s="68"/>
      <c r="H452" s="68"/>
      <c r="I452" s="68"/>
      <c r="J452" s="68"/>
      <c r="K452" s="68"/>
      <c r="L452" s="68"/>
      <c r="M452" s="68"/>
      <c r="N452" s="68"/>
    </row>
    <row r="453" spans="2:14">
      <c r="B453" s="68"/>
      <c r="C453" s="68"/>
      <c r="D453" s="68"/>
      <c r="E453" s="68"/>
      <c r="F453" s="68"/>
      <c r="G453" s="68"/>
      <c r="H453" s="68"/>
      <c r="I453" s="68"/>
      <c r="J453" s="68"/>
      <c r="K453" s="68"/>
      <c r="L453" s="68"/>
      <c r="M453" s="68"/>
      <c r="N453" s="68"/>
    </row>
    <row r="454" spans="2:14">
      <c r="B454" s="68"/>
      <c r="C454" s="68"/>
      <c r="D454" s="68"/>
      <c r="E454" s="68"/>
      <c r="F454" s="68"/>
      <c r="G454" s="68"/>
      <c r="H454" s="68"/>
      <c r="I454" s="68"/>
      <c r="J454" s="68"/>
      <c r="K454" s="68"/>
      <c r="L454" s="68"/>
      <c r="M454" s="68"/>
      <c r="N454" s="68"/>
    </row>
    <row r="455" spans="2:14">
      <c r="B455" s="68"/>
      <c r="C455" s="68"/>
      <c r="D455" s="68"/>
      <c r="E455" s="68"/>
      <c r="F455" s="68"/>
      <c r="G455" s="68"/>
      <c r="H455" s="68"/>
      <c r="I455" s="68"/>
      <c r="J455" s="68"/>
      <c r="K455" s="68"/>
      <c r="L455" s="68"/>
      <c r="M455" s="68"/>
      <c r="N455" s="68"/>
    </row>
    <row r="456" spans="2:14">
      <c r="B456" s="68"/>
      <c r="C456" s="68"/>
      <c r="D456" s="68"/>
      <c r="E456" s="68"/>
      <c r="F456" s="68"/>
      <c r="G456" s="68"/>
      <c r="H456" s="68"/>
      <c r="I456" s="68"/>
      <c r="J456" s="68"/>
      <c r="K456" s="68"/>
      <c r="L456" s="68"/>
      <c r="M456" s="68"/>
      <c r="N456" s="68"/>
    </row>
    <row r="457" spans="2:14">
      <c r="B457" s="68"/>
      <c r="C457" s="68"/>
      <c r="D457" s="68"/>
      <c r="E457" s="68"/>
      <c r="F457" s="68"/>
      <c r="G457" s="68"/>
      <c r="H457" s="68"/>
      <c r="I457" s="68"/>
      <c r="J457" s="68"/>
      <c r="K457" s="68"/>
      <c r="L457" s="68"/>
      <c r="M457" s="68"/>
      <c r="N457" s="68"/>
    </row>
    <row r="458" spans="2:14">
      <c r="B458" s="68"/>
      <c r="C458" s="68"/>
      <c r="D458" s="68"/>
      <c r="E458" s="68"/>
      <c r="F458" s="68"/>
      <c r="G458" s="68"/>
      <c r="H458" s="68"/>
      <c r="I458" s="68"/>
      <c r="J458" s="68"/>
      <c r="K458" s="68"/>
      <c r="L458" s="68"/>
      <c r="M458" s="68"/>
      <c r="N458" s="68"/>
    </row>
    <row r="459" spans="2:14">
      <c r="B459" s="68"/>
      <c r="C459" s="68"/>
      <c r="D459" s="68"/>
      <c r="E459" s="68"/>
      <c r="F459" s="68"/>
      <c r="G459" s="68"/>
      <c r="H459" s="68"/>
      <c r="I459" s="68"/>
      <c r="J459" s="68"/>
      <c r="K459" s="68"/>
      <c r="L459" s="68"/>
      <c r="M459" s="68"/>
      <c r="N459" s="68"/>
    </row>
    <row r="460" spans="2:14">
      <c r="B460" s="68"/>
      <c r="C460" s="68"/>
      <c r="D460" s="68"/>
      <c r="E460" s="68"/>
      <c r="F460" s="68"/>
      <c r="G460" s="68"/>
      <c r="H460" s="68"/>
      <c r="I460" s="68"/>
      <c r="J460" s="68"/>
      <c r="K460" s="68"/>
      <c r="L460" s="68"/>
      <c r="M460" s="68"/>
      <c r="N460" s="68"/>
    </row>
    <row r="461" spans="2:14">
      <c r="B461" s="68"/>
      <c r="C461" s="68"/>
      <c r="D461" s="68"/>
      <c r="E461" s="68"/>
      <c r="F461" s="68"/>
      <c r="G461" s="68"/>
      <c r="H461" s="68"/>
      <c r="I461" s="68"/>
      <c r="J461" s="68"/>
      <c r="K461" s="68"/>
      <c r="L461" s="68"/>
      <c r="M461" s="68"/>
      <c r="N461" s="68"/>
    </row>
    <row r="462" spans="2:14">
      <c r="B462" s="68"/>
      <c r="C462" s="68"/>
      <c r="D462" s="68"/>
      <c r="E462" s="68"/>
      <c r="F462" s="68"/>
      <c r="G462" s="68"/>
      <c r="H462" s="68"/>
      <c r="I462" s="68"/>
      <c r="J462" s="68"/>
      <c r="K462" s="68"/>
      <c r="L462" s="68"/>
      <c r="M462" s="68"/>
      <c r="N462" s="68"/>
    </row>
    <row r="463" spans="2:14">
      <c r="B463" s="68"/>
      <c r="C463" s="68"/>
      <c r="D463" s="68"/>
      <c r="E463" s="68"/>
      <c r="F463" s="68"/>
      <c r="G463" s="68"/>
      <c r="H463" s="68"/>
      <c r="I463" s="68"/>
      <c r="J463" s="68"/>
      <c r="K463" s="68"/>
      <c r="L463" s="68"/>
      <c r="M463" s="68"/>
      <c r="N463" s="68"/>
    </row>
    <row r="464" spans="2:14">
      <c r="B464" s="68"/>
      <c r="C464" s="68"/>
      <c r="D464" s="68"/>
      <c r="E464" s="68"/>
      <c r="F464" s="68"/>
      <c r="G464" s="68"/>
      <c r="H464" s="68"/>
      <c r="I464" s="68"/>
      <c r="J464" s="68"/>
      <c r="K464" s="68"/>
      <c r="L464" s="68"/>
      <c r="M464" s="68"/>
      <c r="N464" s="68"/>
    </row>
    <row r="465" spans="2:14">
      <c r="B465" s="68"/>
      <c r="C465" s="68"/>
      <c r="D465" s="68"/>
      <c r="E465" s="68"/>
      <c r="F465" s="68"/>
      <c r="G465" s="68"/>
      <c r="H465" s="68"/>
      <c r="I465" s="68"/>
      <c r="J465" s="68"/>
      <c r="K465" s="68"/>
      <c r="L465" s="68"/>
      <c r="M465" s="68"/>
      <c r="N465" s="68"/>
    </row>
    <row r="466" spans="2:14">
      <c r="B466" s="68"/>
      <c r="C466" s="68"/>
      <c r="D466" s="68"/>
      <c r="E466" s="68"/>
      <c r="F466" s="68"/>
      <c r="G466" s="68"/>
      <c r="H466" s="68"/>
      <c r="I466" s="68"/>
      <c r="J466" s="68"/>
      <c r="K466" s="68"/>
      <c r="L466" s="68"/>
      <c r="M466" s="68"/>
      <c r="N466" s="68"/>
    </row>
    <row r="467" spans="2:14">
      <c r="B467" s="68"/>
      <c r="C467" s="68"/>
      <c r="D467" s="68"/>
      <c r="E467" s="68"/>
      <c r="F467" s="68"/>
      <c r="G467" s="68"/>
      <c r="H467" s="68"/>
      <c r="I467" s="68"/>
      <c r="J467" s="68"/>
      <c r="K467" s="68"/>
      <c r="L467" s="68"/>
      <c r="M467" s="68"/>
      <c r="N467" s="68"/>
    </row>
    <row r="468" spans="2:14">
      <c r="B468" s="68"/>
      <c r="C468" s="68"/>
      <c r="D468" s="68"/>
      <c r="E468" s="68"/>
      <c r="F468" s="68"/>
      <c r="G468" s="68"/>
      <c r="H468" s="68"/>
      <c r="I468" s="68"/>
      <c r="J468" s="68"/>
      <c r="K468" s="68"/>
      <c r="L468" s="68"/>
      <c r="M468" s="68"/>
      <c r="N468" s="68"/>
    </row>
    <row r="469" spans="2:14">
      <c r="B469" s="68"/>
      <c r="C469" s="68"/>
      <c r="D469" s="68"/>
      <c r="E469" s="68"/>
      <c r="F469" s="68"/>
      <c r="G469" s="68"/>
      <c r="H469" s="68"/>
      <c r="I469" s="68"/>
      <c r="J469" s="68"/>
      <c r="K469" s="68"/>
      <c r="L469" s="68"/>
      <c r="M469" s="68"/>
      <c r="N469" s="68"/>
    </row>
    <row r="470" spans="2:14">
      <c r="B470" s="68"/>
      <c r="C470" s="68"/>
      <c r="D470" s="68"/>
      <c r="E470" s="68"/>
      <c r="F470" s="68"/>
      <c r="G470" s="68"/>
      <c r="H470" s="68"/>
      <c r="I470" s="68"/>
      <c r="J470" s="68"/>
      <c r="K470" s="68"/>
      <c r="L470" s="68"/>
      <c r="M470" s="68"/>
      <c r="N470" s="68"/>
    </row>
    <row r="471" spans="2:14">
      <c r="B471" s="68"/>
      <c r="C471" s="68"/>
      <c r="D471" s="68"/>
      <c r="E471" s="68"/>
      <c r="F471" s="68"/>
      <c r="G471" s="68"/>
      <c r="H471" s="68"/>
      <c r="I471" s="68"/>
      <c r="J471" s="68"/>
      <c r="K471" s="68"/>
      <c r="L471" s="68"/>
      <c r="M471" s="68"/>
      <c r="N471" s="68"/>
    </row>
    <row r="472" spans="2:14">
      <c r="B472" s="68"/>
      <c r="C472" s="68"/>
      <c r="D472" s="68"/>
      <c r="E472" s="68"/>
      <c r="F472" s="68"/>
      <c r="G472" s="68"/>
      <c r="H472" s="68"/>
      <c r="I472" s="68"/>
      <c r="J472" s="68"/>
      <c r="K472" s="68"/>
      <c r="L472" s="68"/>
      <c r="M472" s="68"/>
      <c r="N472" s="68"/>
    </row>
    <row r="473" spans="2:14">
      <c r="B473" s="68"/>
      <c r="C473" s="68"/>
      <c r="D473" s="68"/>
      <c r="E473" s="68"/>
      <c r="F473" s="68"/>
      <c r="G473" s="68"/>
      <c r="H473" s="68"/>
      <c r="I473" s="68"/>
      <c r="J473" s="68"/>
      <c r="K473" s="68"/>
      <c r="L473" s="68"/>
      <c r="M473" s="68"/>
      <c r="N473" s="68"/>
    </row>
    <row r="474" spans="2:14">
      <c r="B474" s="68"/>
      <c r="C474" s="68"/>
      <c r="D474" s="68"/>
      <c r="E474" s="68"/>
      <c r="F474" s="68"/>
      <c r="G474" s="68"/>
      <c r="H474" s="68"/>
      <c r="I474" s="68"/>
      <c r="J474" s="68"/>
      <c r="K474" s="68"/>
      <c r="L474" s="68"/>
      <c r="M474" s="68"/>
      <c r="N474" s="68"/>
    </row>
    <row r="475" spans="2:14">
      <c r="B475" s="68"/>
      <c r="C475" s="68"/>
      <c r="D475" s="68"/>
      <c r="E475" s="68"/>
      <c r="F475" s="68"/>
      <c r="G475" s="68"/>
      <c r="H475" s="68"/>
      <c r="I475" s="68"/>
      <c r="J475" s="68"/>
      <c r="K475" s="68"/>
      <c r="L475" s="68"/>
      <c r="M475" s="68"/>
      <c r="N475" s="68"/>
    </row>
    <row r="476" spans="2:14">
      <c r="B476" s="68"/>
      <c r="C476" s="68"/>
      <c r="D476" s="68"/>
      <c r="E476" s="68"/>
      <c r="F476" s="68"/>
      <c r="G476" s="68"/>
      <c r="H476" s="68"/>
      <c r="I476" s="68"/>
      <c r="J476" s="68"/>
      <c r="K476" s="68"/>
      <c r="L476" s="68"/>
      <c r="M476" s="68"/>
      <c r="N476" s="68"/>
    </row>
    <row r="477" spans="2:14">
      <c r="B477" s="68"/>
      <c r="C477" s="68"/>
      <c r="D477" s="68"/>
      <c r="E477" s="68"/>
      <c r="F477" s="68"/>
      <c r="G477" s="68"/>
      <c r="H477" s="68"/>
      <c r="I477" s="68"/>
      <c r="J477" s="68"/>
      <c r="K477" s="68"/>
      <c r="L477" s="68"/>
      <c r="M477" s="68"/>
      <c r="N477" s="68"/>
    </row>
    <row r="478" spans="2:14">
      <c r="B478" s="68"/>
      <c r="C478" s="68"/>
      <c r="D478" s="68"/>
      <c r="E478" s="68"/>
      <c r="F478" s="68"/>
      <c r="G478" s="68"/>
      <c r="H478" s="68"/>
      <c r="I478" s="68"/>
      <c r="J478" s="68"/>
      <c r="K478" s="68"/>
      <c r="L478" s="68"/>
      <c r="M478" s="68"/>
      <c r="N478" s="68"/>
    </row>
    <row r="479" spans="2:14">
      <c r="B479" s="68"/>
      <c r="C479" s="68"/>
      <c r="D479" s="68"/>
      <c r="E479" s="68"/>
      <c r="F479" s="68"/>
      <c r="G479" s="68"/>
      <c r="H479" s="68"/>
      <c r="I479" s="68"/>
      <c r="J479" s="68"/>
      <c r="K479" s="68"/>
      <c r="L479" s="68"/>
      <c r="M479" s="68"/>
      <c r="N479" s="68"/>
    </row>
    <row r="480" spans="2:14">
      <c r="B480" s="68"/>
      <c r="C480" s="68"/>
      <c r="D480" s="68"/>
      <c r="E480" s="68"/>
      <c r="F480" s="68"/>
      <c r="G480" s="68"/>
      <c r="H480" s="68"/>
      <c r="I480" s="68"/>
      <c r="J480" s="68"/>
      <c r="K480" s="68"/>
      <c r="L480" s="68"/>
      <c r="M480" s="68"/>
      <c r="N480" s="68"/>
    </row>
    <row r="481" spans="2:14">
      <c r="B481" s="68"/>
      <c r="C481" s="68"/>
      <c r="D481" s="68"/>
      <c r="E481" s="68"/>
      <c r="F481" s="68"/>
      <c r="G481" s="68"/>
      <c r="H481" s="68"/>
      <c r="I481" s="68"/>
      <c r="J481" s="68"/>
      <c r="K481" s="68"/>
      <c r="L481" s="68"/>
      <c r="M481" s="68"/>
      <c r="N481" s="68"/>
    </row>
    <row r="482" spans="2:14">
      <c r="B482" s="68"/>
      <c r="C482" s="68"/>
      <c r="D482" s="68"/>
      <c r="E482" s="68"/>
      <c r="F482" s="68"/>
      <c r="G482" s="68"/>
      <c r="H482" s="68"/>
      <c r="I482" s="68"/>
      <c r="J482" s="68"/>
      <c r="K482" s="68"/>
      <c r="L482" s="68"/>
      <c r="M482" s="68"/>
      <c r="N482" s="68"/>
    </row>
    <row r="483" spans="2:14">
      <c r="B483" s="68"/>
      <c r="C483" s="68"/>
      <c r="D483" s="68"/>
      <c r="E483" s="68"/>
      <c r="F483" s="68"/>
      <c r="G483" s="68"/>
      <c r="H483" s="68"/>
      <c r="I483" s="68"/>
      <c r="J483" s="68"/>
      <c r="K483" s="68"/>
      <c r="L483" s="68"/>
      <c r="M483" s="68"/>
      <c r="N483" s="68"/>
    </row>
    <row r="484" spans="2:14">
      <c r="B484" s="68"/>
      <c r="C484" s="68"/>
      <c r="D484" s="68"/>
      <c r="E484" s="68"/>
      <c r="F484" s="68"/>
      <c r="G484" s="68"/>
      <c r="H484" s="68"/>
      <c r="I484" s="68"/>
      <c r="J484" s="68"/>
      <c r="K484" s="68"/>
      <c r="L484" s="68"/>
      <c r="M484" s="68"/>
      <c r="N484" s="68"/>
    </row>
    <row r="485" spans="2:14">
      <c r="B485" s="68"/>
      <c r="C485" s="68"/>
      <c r="D485" s="68"/>
      <c r="E485" s="68"/>
      <c r="F485" s="68"/>
      <c r="G485" s="68"/>
      <c r="H485" s="68"/>
      <c r="I485" s="68"/>
      <c r="J485" s="68"/>
      <c r="K485" s="68"/>
      <c r="L485" s="68"/>
      <c r="M485" s="68"/>
      <c r="N485" s="68"/>
    </row>
    <row r="486" spans="2:14">
      <c r="B486" s="68"/>
      <c r="C486" s="68"/>
      <c r="D486" s="68"/>
      <c r="E486" s="68"/>
      <c r="F486" s="68"/>
      <c r="G486" s="68"/>
      <c r="H486" s="68"/>
      <c r="I486" s="68"/>
      <c r="J486" s="68"/>
      <c r="K486" s="68"/>
      <c r="L486" s="68"/>
      <c r="M486" s="68"/>
      <c r="N486" s="68"/>
    </row>
    <row r="487" spans="2:14">
      <c r="B487" s="68"/>
      <c r="C487" s="68"/>
      <c r="D487" s="68"/>
      <c r="E487" s="68"/>
      <c r="F487" s="68"/>
      <c r="G487" s="68"/>
      <c r="H487" s="68"/>
      <c r="I487" s="68"/>
      <c r="J487" s="68"/>
      <c r="K487" s="68"/>
      <c r="L487" s="68"/>
      <c r="M487" s="68"/>
      <c r="N487" s="68"/>
    </row>
    <row r="488" spans="2:14">
      <c r="B488" s="68"/>
      <c r="C488" s="68"/>
      <c r="D488" s="68"/>
      <c r="E488" s="68"/>
      <c r="F488" s="68"/>
      <c r="G488" s="68"/>
      <c r="H488" s="68"/>
      <c r="I488" s="68"/>
      <c r="J488" s="68"/>
      <c r="K488" s="68"/>
      <c r="L488" s="68"/>
      <c r="M488" s="68"/>
      <c r="N488" s="68"/>
    </row>
  </sheetData>
  <sheetProtection selectLockedCells="1"/>
  <mergeCells count="18">
    <mergeCell ref="B39:N39"/>
    <mergeCell ref="C26:N26"/>
    <mergeCell ref="B38:N38"/>
    <mergeCell ref="B1:N1"/>
    <mergeCell ref="K9:N9"/>
    <mergeCell ref="F11:H11"/>
    <mergeCell ref="C12:N12"/>
    <mergeCell ref="K18:N18"/>
    <mergeCell ref="B19:N19"/>
    <mergeCell ref="C28:N28"/>
    <mergeCell ref="C30:N30"/>
    <mergeCell ref="C32:N32"/>
    <mergeCell ref="K36:N36"/>
    <mergeCell ref="C21:N21"/>
    <mergeCell ref="C22:N22"/>
    <mergeCell ref="C23:N23"/>
    <mergeCell ref="C24:N24"/>
    <mergeCell ref="C25:N25"/>
  </mergeCells>
  <pageMargins left="0.6" right="0.6" top="0.5" bottom="0.5" header="0.3" footer="0.3"/>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sheetPr codeName="Sheet9">
    <tabColor rgb="FFC00000"/>
  </sheetPr>
  <dimension ref="B1:K50"/>
  <sheetViews>
    <sheetView topLeftCell="A24" workbookViewId="0">
      <selection activeCell="B1" sqref="B1:K1"/>
    </sheetView>
  </sheetViews>
  <sheetFormatPr defaultColWidth="8.7109375" defaultRowHeight="15.75" customHeight="1"/>
  <cols>
    <col min="1" max="1" width="0.5703125" style="79" customWidth="1"/>
    <col min="2" max="11" width="8.7109375" style="79" customWidth="1"/>
    <col min="12" max="12" width="0.5703125" style="79" customWidth="1"/>
    <col min="13" max="16384" width="8.7109375" style="79"/>
  </cols>
  <sheetData>
    <row r="1" spans="2:11" ht="15.75" customHeight="1">
      <c r="B1" s="468" t="str">
        <f>CONCATENATE("Proceedings of the ",Data!U3,", ",Data!U4,", ",Data!E7," Mandal.")</f>
        <v>Proceedings of the HEAD MASTER, Z.P.S.S.AKENAPALLI, BELLAMPALLI Mandal.</v>
      </c>
      <c r="C1" s="468"/>
      <c r="D1" s="468"/>
      <c r="E1" s="468"/>
      <c r="F1" s="468"/>
      <c r="G1" s="468"/>
      <c r="H1" s="468"/>
      <c r="I1" s="468"/>
      <c r="J1" s="468"/>
      <c r="K1" s="468"/>
    </row>
    <row r="2" spans="2:11" ht="15.75" customHeight="1">
      <c r="B2" s="513" t="str">
        <f>CONCATENATE("Present : ",Data!E3)</f>
        <v>Present : S.LINGAIAH, B.Sc., B.Ed.,</v>
      </c>
      <c r="C2" s="513"/>
      <c r="D2" s="513"/>
      <c r="E2" s="513"/>
      <c r="F2" s="513"/>
      <c r="G2" s="513"/>
      <c r="H2" s="513"/>
      <c r="I2" s="513"/>
      <c r="J2" s="513"/>
      <c r="K2" s="513"/>
    </row>
    <row r="3" spans="2:11" ht="15.75" customHeight="1">
      <c r="B3" s="164"/>
      <c r="C3" s="164"/>
      <c r="D3" s="164"/>
      <c r="E3" s="164"/>
      <c r="F3" s="164"/>
      <c r="G3" s="164"/>
      <c r="H3" s="164"/>
      <c r="I3" s="164"/>
      <c r="J3" s="164"/>
      <c r="K3" s="164"/>
    </row>
    <row r="4" spans="2:11" ht="15.75" customHeight="1">
      <c r="B4" s="158" t="s">
        <v>5</v>
      </c>
      <c r="C4" s="154"/>
      <c r="D4" s="154"/>
      <c r="E4" s="154"/>
      <c r="F4" s="153" t="s">
        <v>108</v>
      </c>
      <c r="G4" s="154"/>
      <c r="H4" s="154"/>
      <c r="I4" s="85"/>
      <c r="J4" s="158" t="s">
        <v>177</v>
      </c>
    </row>
    <row r="7" spans="2:11" ht="15.75" customHeight="1">
      <c r="C7" s="155" t="s">
        <v>189</v>
      </c>
      <c r="D7" s="514" t="s">
        <v>188</v>
      </c>
      <c r="E7" s="514"/>
      <c r="F7" s="514"/>
      <c r="G7" s="514"/>
      <c r="H7" s="514"/>
      <c r="I7" s="514"/>
      <c r="J7" s="514"/>
      <c r="K7" s="514"/>
    </row>
    <row r="8" spans="2:11" ht="15.75" customHeight="1">
      <c r="B8" s="156" t="s">
        <v>186</v>
      </c>
      <c r="C8" s="156"/>
      <c r="D8" s="514"/>
      <c r="E8" s="514"/>
      <c r="F8" s="514"/>
      <c r="G8" s="514"/>
      <c r="H8" s="514"/>
      <c r="I8" s="514"/>
      <c r="J8" s="514"/>
      <c r="K8" s="514"/>
    </row>
    <row r="9" spans="2:11" ht="15.75" customHeight="1">
      <c r="B9" s="156" t="s">
        <v>187</v>
      </c>
      <c r="C9" s="156"/>
      <c r="D9" s="514"/>
      <c r="E9" s="514"/>
      <c r="F9" s="514"/>
      <c r="G9" s="514"/>
      <c r="H9" s="514"/>
      <c r="I9" s="514"/>
      <c r="J9" s="514"/>
      <c r="K9" s="514"/>
    </row>
    <row r="10" spans="2:11" ht="15.75" customHeight="1">
      <c r="B10" s="157" t="s">
        <v>181</v>
      </c>
    </row>
    <row r="11" spans="2:11" ht="15.75" customHeight="1">
      <c r="B11" s="157"/>
    </row>
    <row r="12" spans="2:11" ht="15.75" customHeight="1">
      <c r="C12" s="155" t="s">
        <v>190</v>
      </c>
      <c r="D12" s="158" t="s">
        <v>192</v>
      </c>
      <c r="E12" s="156"/>
      <c r="F12" s="156"/>
      <c r="G12" s="156"/>
      <c r="H12" s="156"/>
      <c r="I12" s="156"/>
      <c r="J12" s="156"/>
      <c r="K12" s="156"/>
    </row>
    <row r="13" spans="2:11" ht="15.75" customHeight="1">
      <c r="C13" s="155"/>
      <c r="D13" s="158" t="s">
        <v>198</v>
      </c>
      <c r="E13" s="156"/>
      <c r="F13" s="156"/>
      <c r="G13" s="156"/>
      <c r="H13" s="156"/>
      <c r="I13" s="156"/>
      <c r="J13" s="156"/>
      <c r="K13" s="156"/>
    </row>
    <row r="14" spans="2:11" ht="15.75" customHeight="1">
      <c r="C14" s="155"/>
      <c r="D14" s="158" t="s">
        <v>199</v>
      </c>
      <c r="E14" s="156"/>
      <c r="F14" s="156"/>
      <c r="G14" s="156"/>
      <c r="H14" s="156"/>
      <c r="I14" s="156"/>
      <c r="J14" s="156"/>
      <c r="K14" s="156"/>
    </row>
    <row r="15" spans="2:11" ht="15.75" customHeight="1">
      <c r="C15" s="156"/>
      <c r="D15" s="158" t="s">
        <v>191</v>
      </c>
      <c r="E15" s="156"/>
      <c r="F15" s="156"/>
      <c r="G15" s="156"/>
      <c r="H15" s="156"/>
      <c r="I15" s="156"/>
      <c r="J15" s="156"/>
      <c r="K15" s="156"/>
    </row>
    <row r="16" spans="2:11" ht="15.75" customHeight="1">
      <c r="B16" s="159"/>
    </row>
    <row r="18" spans="2:11" ht="15.75" customHeight="1">
      <c r="B18" s="166" t="s">
        <v>193</v>
      </c>
    </row>
    <row r="19" spans="2:11" ht="15.75" customHeight="1">
      <c r="B19" s="157"/>
    </row>
    <row r="20" spans="2:11" ht="15.75" customHeight="1">
      <c r="B20" s="514" t="s">
        <v>200</v>
      </c>
      <c r="C20" s="514"/>
      <c r="D20" s="514"/>
      <c r="E20" s="514"/>
      <c r="F20" s="514"/>
      <c r="G20" s="514"/>
      <c r="H20" s="514"/>
      <c r="I20" s="514"/>
      <c r="J20" s="514"/>
      <c r="K20" s="514"/>
    </row>
    <row r="21" spans="2:11" ht="15.75" customHeight="1">
      <c r="B21" s="514"/>
      <c r="C21" s="514"/>
      <c r="D21" s="514"/>
      <c r="E21" s="514"/>
      <c r="F21" s="514"/>
      <c r="G21" s="514"/>
      <c r="H21" s="514"/>
      <c r="I21" s="514"/>
      <c r="J21" s="514"/>
      <c r="K21" s="514"/>
    </row>
    <row r="22" spans="2:11" ht="15.75" customHeight="1">
      <c r="B22" s="514"/>
      <c r="C22" s="514"/>
      <c r="D22" s="514"/>
      <c r="E22" s="514"/>
      <c r="F22" s="514"/>
      <c r="G22" s="514"/>
      <c r="H22" s="514"/>
      <c r="I22" s="514"/>
      <c r="J22" s="514"/>
      <c r="K22" s="514"/>
    </row>
    <row r="23" spans="2:11" ht="15.75" customHeight="1">
      <c r="B23" s="514"/>
      <c r="C23" s="514"/>
      <c r="D23" s="514"/>
      <c r="E23" s="514"/>
      <c r="F23" s="514"/>
      <c r="G23" s="514"/>
      <c r="H23" s="514"/>
      <c r="I23" s="514"/>
      <c r="J23" s="514"/>
      <c r="K23" s="514"/>
    </row>
    <row r="24" spans="2:11" ht="15.75" customHeight="1">
      <c r="B24" s="514"/>
      <c r="C24" s="514"/>
      <c r="D24" s="514"/>
      <c r="E24" s="514"/>
      <c r="F24" s="514"/>
      <c r="G24" s="514"/>
      <c r="H24" s="514"/>
      <c r="I24" s="514"/>
      <c r="J24" s="514"/>
      <c r="K24" s="514"/>
    </row>
    <row r="25" spans="2:11" ht="15.75" customHeight="1">
      <c r="B25" s="514"/>
      <c r="C25" s="514"/>
      <c r="D25" s="514"/>
      <c r="E25" s="514"/>
      <c r="F25" s="514"/>
      <c r="G25" s="514"/>
      <c r="H25" s="514"/>
      <c r="I25" s="514"/>
      <c r="J25" s="514"/>
      <c r="K25" s="514"/>
    </row>
    <row r="26" spans="2:11" ht="15.75" customHeight="1">
      <c r="B26" s="514"/>
      <c r="C26" s="514"/>
      <c r="D26" s="514"/>
      <c r="E26" s="514"/>
      <c r="F26" s="514"/>
      <c r="G26" s="514"/>
      <c r="H26" s="514"/>
      <c r="I26" s="514"/>
      <c r="J26" s="514"/>
      <c r="K26" s="514"/>
    </row>
    <row r="27" spans="2:11" ht="15.75" customHeight="1">
      <c r="B27" s="514"/>
      <c r="C27" s="514"/>
      <c r="D27" s="514"/>
      <c r="E27" s="514"/>
      <c r="F27" s="514"/>
      <c r="G27" s="514"/>
      <c r="H27" s="514"/>
      <c r="I27" s="514"/>
      <c r="J27" s="514"/>
      <c r="K27" s="514"/>
    </row>
    <row r="28" spans="2:11" ht="15.75" customHeight="1">
      <c r="B28" s="160"/>
      <c r="C28" s="160"/>
      <c r="D28" s="160"/>
      <c r="E28" s="160"/>
      <c r="F28" s="160"/>
      <c r="G28" s="160"/>
      <c r="H28" s="160"/>
      <c r="I28" s="160"/>
      <c r="J28" s="160"/>
      <c r="K28" s="160"/>
    </row>
    <row r="29" spans="2:11" ht="15.75" customHeight="1">
      <c r="B29" s="160"/>
      <c r="C29" s="160"/>
      <c r="D29" s="160"/>
      <c r="E29" s="160"/>
      <c r="F29" s="160"/>
      <c r="G29" s="160"/>
      <c r="H29" s="160"/>
      <c r="I29" s="160"/>
      <c r="J29" s="160"/>
      <c r="K29" s="160"/>
    </row>
    <row r="30" spans="2:11" ht="18" customHeight="1">
      <c r="B30" s="515" t="s">
        <v>194</v>
      </c>
      <c r="C30" s="515"/>
      <c r="D30" s="515"/>
      <c r="E30" s="515"/>
      <c r="F30" s="515"/>
      <c r="G30" s="515"/>
      <c r="H30" s="515"/>
      <c r="I30" s="515"/>
      <c r="J30" s="515"/>
      <c r="K30" s="515"/>
    </row>
    <row r="31" spans="2:11" ht="18" customHeight="1">
      <c r="B31" s="515"/>
      <c r="C31" s="515"/>
      <c r="D31" s="515"/>
      <c r="E31" s="515"/>
      <c r="F31" s="515"/>
      <c r="G31" s="515"/>
      <c r="H31" s="515"/>
      <c r="I31" s="515"/>
      <c r="J31" s="515"/>
      <c r="K31" s="515"/>
    </row>
    <row r="32" spans="2:11" ht="18" customHeight="1">
      <c r="B32" s="515"/>
      <c r="C32" s="515"/>
      <c r="D32" s="515"/>
      <c r="E32" s="515"/>
      <c r="F32" s="515"/>
      <c r="G32" s="515"/>
      <c r="H32" s="515"/>
      <c r="I32" s="515"/>
      <c r="J32" s="515"/>
      <c r="K32" s="515"/>
    </row>
    <row r="33" spans="2:11" ht="15.75" customHeight="1">
      <c r="B33" s="157" t="s">
        <v>182</v>
      </c>
    </row>
    <row r="34" spans="2:11" ht="15.75" customHeight="1">
      <c r="B34" s="157"/>
    </row>
    <row r="35" spans="2:11" ht="15.75" customHeight="1">
      <c r="B35" s="157"/>
    </row>
    <row r="36" spans="2:11" ht="15.75" customHeight="1">
      <c r="B36" s="157"/>
    </row>
    <row r="37" spans="2:11" ht="15.75" customHeight="1">
      <c r="B37" s="157"/>
    </row>
    <row r="38" spans="2:11" ht="15.75" customHeight="1">
      <c r="B38" s="157"/>
    </row>
    <row r="39" spans="2:11" ht="15.75" customHeight="1">
      <c r="B39" s="157" t="s">
        <v>183</v>
      </c>
    </row>
    <row r="40" spans="2:11" ht="15.75" customHeight="1">
      <c r="B40" s="157"/>
    </row>
    <row r="41" spans="2:11" ht="15.75" customHeight="1">
      <c r="B41" s="165"/>
      <c r="C41" s="165"/>
      <c r="D41" s="165"/>
      <c r="E41" s="165"/>
      <c r="F41" s="165"/>
      <c r="G41" s="165"/>
      <c r="H41" s="510" t="s">
        <v>179</v>
      </c>
      <c r="I41" s="510"/>
      <c r="J41" s="510"/>
      <c r="K41" s="510"/>
    </row>
    <row r="42" spans="2:11" ht="15.75" customHeight="1">
      <c r="B42" s="156"/>
      <c r="C42" s="156"/>
      <c r="D42" s="156"/>
      <c r="E42" s="156"/>
      <c r="F42" s="156"/>
      <c r="G42" s="156"/>
      <c r="H42" s="511" t="s">
        <v>180</v>
      </c>
      <c r="I42" s="511"/>
      <c r="J42" s="511"/>
      <c r="K42" s="511"/>
    </row>
    <row r="43" spans="2:11" ht="15.75" customHeight="1">
      <c r="B43" s="161"/>
    </row>
    <row r="44" spans="2:11" ht="15.75" customHeight="1">
      <c r="B44" s="161"/>
    </row>
    <row r="45" spans="2:11" ht="15.75" customHeight="1">
      <c r="B45" s="79" t="s">
        <v>4</v>
      </c>
      <c r="F45" s="162"/>
    </row>
    <row r="46" spans="2:11" ht="15.75" customHeight="1">
      <c r="B46" s="161" t="s">
        <v>184</v>
      </c>
    </row>
    <row r="47" spans="2:11" ht="15.75" customHeight="1">
      <c r="B47" s="161" t="s">
        <v>195</v>
      </c>
    </row>
    <row r="48" spans="2:11" ht="15.75" customHeight="1">
      <c r="B48" s="161" t="s">
        <v>196</v>
      </c>
    </row>
    <row r="49" spans="2:2" ht="15.75" customHeight="1">
      <c r="B49" s="161" t="s">
        <v>197</v>
      </c>
    </row>
    <row r="50" spans="2:2" ht="15.75" customHeight="1">
      <c r="B50" s="163" t="s">
        <v>185</v>
      </c>
    </row>
  </sheetData>
  <mergeCells count="7">
    <mergeCell ref="H42:K42"/>
    <mergeCell ref="B1:K1"/>
    <mergeCell ref="B2:K2"/>
    <mergeCell ref="D7:K9"/>
    <mergeCell ref="B20:K27"/>
    <mergeCell ref="B30:K32"/>
    <mergeCell ref="H41:K41"/>
  </mergeCells>
  <pageMargins left="0.6" right="0.6" top="0.5" bottom="0.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sheetPr codeName="Sheet12">
    <tabColor rgb="FF00B050"/>
  </sheetPr>
  <dimension ref="A1:H47"/>
  <sheetViews>
    <sheetView workbookViewId="0">
      <selection activeCell="B16" sqref="B16:H16"/>
    </sheetView>
  </sheetViews>
  <sheetFormatPr defaultRowHeight="12.75"/>
  <cols>
    <col min="1" max="1" width="4.85546875" customWidth="1"/>
    <col min="2" max="2" width="10.28515625" customWidth="1"/>
    <col min="3" max="3" width="13.28515625" customWidth="1"/>
    <col min="4" max="4" width="15" customWidth="1"/>
    <col min="5" max="5" width="14.85546875" customWidth="1"/>
    <col min="6" max="6" width="12" customWidth="1"/>
    <col min="7" max="7" width="10.42578125" customWidth="1"/>
    <col min="8" max="8" width="8.5703125" customWidth="1"/>
    <col min="11" max="11" width="20.7109375" customWidth="1"/>
    <col min="14" max="14" width="25" customWidth="1"/>
  </cols>
  <sheetData>
    <row r="1" spans="1:8" ht="31.5" customHeight="1">
      <c r="A1" s="570" t="s">
        <v>308</v>
      </c>
      <c r="B1" s="570"/>
      <c r="C1" s="570"/>
      <c r="D1" s="570"/>
      <c r="E1" s="570"/>
      <c r="F1" s="570"/>
      <c r="G1" s="570"/>
      <c r="H1" s="570"/>
    </row>
    <row r="2" spans="1:8" ht="14.25">
      <c r="A2" s="571" t="s">
        <v>301</v>
      </c>
      <c r="B2" s="571"/>
      <c r="C2" s="571"/>
      <c r="D2" s="571"/>
      <c r="E2" s="571"/>
      <c r="F2" s="571"/>
      <c r="G2" s="571"/>
      <c r="H2" s="571"/>
    </row>
    <row r="3" spans="1:8" ht="6" customHeight="1">
      <c r="A3" s="221"/>
      <c r="B3" s="221"/>
      <c r="C3" s="221"/>
      <c r="D3" s="221"/>
      <c r="E3" s="221"/>
      <c r="F3" s="221"/>
      <c r="G3" s="221"/>
      <c r="H3" s="221"/>
    </row>
    <row r="4" spans="1:8" ht="14.25">
      <c r="A4" s="222" t="s">
        <v>302</v>
      </c>
      <c r="B4" s="222"/>
      <c r="C4" s="578" t="str">
        <f>Data!U5</f>
        <v>STO, Mancherial</v>
      </c>
      <c r="D4" s="578"/>
      <c r="E4" s="222" t="s">
        <v>303</v>
      </c>
      <c r="F4" s="577" t="str">
        <f>Data!U3</f>
        <v>HEAD MASTER</v>
      </c>
      <c r="G4" s="577"/>
      <c r="H4" s="577"/>
    </row>
    <row r="5" spans="1:8" ht="14.25">
      <c r="A5" s="227" t="s">
        <v>111</v>
      </c>
      <c r="B5" s="222"/>
      <c r="C5" s="222" t="str">
        <f>Data!AE7</f>
        <v>1310</v>
      </c>
      <c r="E5" s="222" t="s">
        <v>304</v>
      </c>
      <c r="F5" s="226" t="str">
        <f>Data!AE6</f>
        <v>13100108022</v>
      </c>
      <c r="H5" s="222"/>
    </row>
    <row r="6" spans="1:8" ht="14.25">
      <c r="A6" s="222"/>
      <c r="B6" s="222"/>
      <c r="C6" s="222"/>
      <c r="E6" s="222" t="s">
        <v>305</v>
      </c>
      <c r="F6" s="222"/>
      <c r="G6" s="222"/>
      <c r="H6" s="222"/>
    </row>
    <row r="7" spans="1:8" ht="5.25" customHeight="1">
      <c r="A7" s="221"/>
      <c r="B7" s="221"/>
      <c r="C7" s="221"/>
      <c r="D7" s="221"/>
      <c r="E7" s="221"/>
      <c r="F7" s="221"/>
      <c r="G7" s="221"/>
      <c r="H7" s="221"/>
    </row>
    <row r="8" spans="1:8">
      <c r="A8" s="572" t="s">
        <v>306</v>
      </c>
      <c r="B8" s="572"/>
      <c r="C8" s="572"/>
      <c r="D8" s="572"/>
      <c r="E8" s="572"/>
      <c r="F8" s="572"/>
      <c r="G8" s="572"/>
      <c r="H8" s="572"/>
    </row>
    <row r="9" spans="1:8" ht="18.75" customHeight="1">
      <c r="A9" s="572"/>
      <c r="B9" s="572"/>
      <c r="C9" s="572"/>
      <c r="D9" s="572"/>
      <c r="E9" s="572"/>
      <c r="F9" s="572"/>
      <c r="G9" s="572"/>
      <c r="H9" s="572"/>
    </row>
    <row r="10" spans="1:8" ht="5.25" customHeight="1">
      <c r="A10" s="111"/>
      <c r="B10" s="111"/>
      <c r="C10" s="111"/>
      <c r="D10" s="111"/>
      <c r="E10" s="111"/>
      <c r="F10" s="111"/>
      <c r="G10" s="111"/>
      <c r="H10" s="111"/>
    </row>
    <row r="11" spans="1:8" ht="24" customHeight="1">
      <c r="A11" s="223" t="s">
        <v>154</v>
      </c>
      <c r="B11" s="223" t="s">
        <v>307</v>
      </c>
      <c r="C11" s="224" t="s">
        <v>309</v>
      </c>
      <c r="D11" s="573" t="s">
        <v>151</v>
      </c>
      <c r="E11" s="574"/>
      <c r="F11" s="225" t="s">
        <v>225</v>
      </c>
      <c r="G11" s="223" t="s">
        <v>310</v>
      </c>
      <c r="H11" s="225" t="s">
        <v>6</v>
      </c>
    </row>
    <row r="12" spans="1:8" ht="24" customHeight="1">
      <c r="A12" s="581">
        <v>1</v>
      </c>
      <c r="B12" s="582" t="str">
        <f>Data!E11</f>
        <v>1307374</v>
      </c>
      <c r="C12" s="584">
        <f>Data!U11</f>
        <v>110020770488</v>
      </c>
      <c r="D12" s="575" t="str">
        <f>Data!E9</f>
        <v>BOOMAIAH</v>
      </c>
      <c r="E12" s="576"/>
      <c r="F12" s="586">
        <f>Data!AL34</f>
        <v>9501</v>
      </c>
      <c r="G12" s="579">
        <f>Worksheet!H28</f>
        <v>951</v>
      </c>
      <c r="H12" s="579">
        <f>G12</f>
        <v>951</v>
      </c>
    </row>
    <row r="13" spans="1:8" ht="29.25" customHeight="1">
      <c r="A13" s="580"/>
      <c r="B13" s="583"/>
      <c r="C13" s="585"/>
      <c r="D13" s="590" t="str">
        <f>Data!U9&amp;", "&amp;Data!E10&amp;", "&amp;Data!U10</f>
        <v>P.E.T., Z.P.S.S.AKENAPALLI, AKENAPALLI</v>
      </c>
      <c r="E13" s="591"/>
      <c r="F13" s="587"/>
      <c r="G13" s="588"/>
      <c r="H13" s="580"/>
    </row>
    <row r="14" spans="1:8" ht="21" customHeight="1">
      <c r="A14" s="592" t="s">
        <v>85</v>
      </c>
      <c r="B14" s="593"/>
      <c r="C14" s="593"/>
      <c r="D14" s="594"/>
      <c r="E14" s="594"/>
      <c r="F14" s="595"/>
      <c r="G14" s="230">
        <f>SUM(G12:G13)</f>
        <v>951</v>
      </c>
      <c r="H14" s="230">
        <f>SUM(H12:H13)</f>
        <v>951</v>
      </c>
    </row>
    <row r="15" spans="1:8" ht="14.25">
      <c r="A15" s="111"/>
      <c r="B15" s="111"/>
      <c r="C15" s="111"/>
      <c r="D15" s="111"/>
      <c r="E15" s="111"/>
      <c r="F15" s="111"/>
      <c r="G15" s="111"/>
      <c r="H15" s="111"/>
    </row>
    <row r="16" spans="1:8" ht="14.25">
      <c r="A16" s="111"/>
      <c r="B16" s="589" t="str">
        <f>"( Rupees"&amp;Data!AP40&amp;"Only )"</f>
        <v>( Rupees        Nine  Hundred Fifty One  Only )</v>
      </c>
      <c r="C16" s="589"/>
      <c r="D16" s="589"/>
      <c r="E16" s="589"/>
      <c r="F16" s="589"/>
      <c r="G16" s="589"/>
      <c r="H16" s="589"/>
    </row>
    <row r="17" spans="1:8" ht="14.25">
      <c r="A17" s="111"/>
      <c r="B17" s="111"/>
      <c r="C17" s="111"/>
      <c r="D17" s="111"/>
      <c r="E17" s="111"/>
      <c r="F17" s="111"/>
      <c r="G17" s="111"/>
      <c r="H17" s="111"/>
    </row>
    <row r="18" spans="1:8" ht="14.25">
      <c r="A18" s="111"/>
      <c r="B18" s="111"/>
      <c r="C18" s="111"/>
      <c r="D18" s="111"/>
      <c r="E18" s="111"/>
      <c r="F18" s="111"/>
      <c r="G18" s="111"/>
      <c r="H18" s="111"/>
    </row>
    <row r="19" spans="1:8" ht="14.25">
      <c r="A19" s="111"/>
      <c r="B19" s="111"/>
      <c r="C19" s="111"/>
      <c r="D19" s="111"/>
      <c r="E19" s="111"/>
      <c r="F19" s="111"/>
      <c r="G19" s="111"/>
      <c r="H19" s="111"/>
    </row>
    <row r="20" spans="1:8" ht="14.25">
      <c r="A20" s="111"/>
      <c r="B20" s="111"/>
      <c r="C20" s="111"/>
      <c r="D20" s="228"/>
      <c r="E20" s="228"/>
      <c r="F20" s="228"/>
      <c r="G20" s="228"/>
      <c r="H20" s="228"/>
    </row>
    <row r="21" spans="1:8" ht="14.25">
      <c r="A21" s="111"/>
      <c r="B21" s="111"/>
      <c r="C21" s="111"/>
      <c r="D21" s="229"/>
      <c r="E21" s="229"/>
      <c r="F21" s="568" t="str">
        <f>Data!U3</f>
        <v>HEAD MASTER</v>
      </c>
      <c r="G21" s="568"/>
      <c r="H21" s="568"/>
    </row>
    <row r="22" spans="1:8" ht="14.25">
      <c r="A22" s="111"/>
      <c r="B22" s="111"/>
      <c r="C22" s="111"/>
      <c r="D22" s="111"/>
      <c r="E22" s="111"/>
      <c r="F22" s="568" t="str">
        <f>Data!U4</f>
        <v>Z.P.S.S.AKENAPALLI</v>
      </c>
      <c r="G22" s="568"/>
      <c r="H22" s="568"/>
    </row>
    <row r="24" spans="1:8">
      <c r="A24" s="486" t="s">
        <v>327</v>
      </c>
      <c r="B24" s="569"/>
      <c r="C24" s="569"/>
      <c r="D24" s="569"/>
      <c r="E24" s="569"/>
      <c r="F24" s="569"/>
      <c r="G24" s="569"/>
      <c r="H24" s="569"/>
    </row>
    <row r="26" spans="1:8" ht="30.75" customHeight="1">
      <c r="A26" s="570" t="s">
        <v>308</v>
      </c>
      <c r="B26" s="570"/>
      <c r="C26" s="570"/>
      <c r="D26" s="570"/>
      <c r="E26" s="570"/>
      <c r="F26" s="570"/>
      <c r="G26" s="570"/>
      <c r="H26" s="570"/>
    </row>
    <row r="27" spans="1:8" ht="14.25">
      <c r="A27" s="571" t="s">
        <v>301</v>
      </c>
      <c r="B27" s="571"/>
      <c r="C27" s="571"/>
      <c r="D27" s="571"/>
      <c r="E27" s="571"/>
      <c r="F27" s="571"/>
      <c r="G27" s="571"/>
      <c r="H27" s="571"/>
    </row>
    <row r="28" spans="1:8" ht="6" customHeight="1">
      <c r="A28" s="244"/>
      <c r="B28" s="244"/>
      <c r="C28" s="244"/>
      <c r="D28" s="244"/>
      <c r="E28" s="244"/>
      <c r="F28" s="244"/>
      <c r="G28" s="244"/>
      <c r="H28" s="244"/>
    </row>
    <row r="29" spans="1:8" ht="14.25">
      <c r="A29" s="222" t="s">
        <v>302</v>
      </c>
      <c r="B29" s="222"/>
      <c r="C29" s="578" t="str">
        <f>C4</f>
        <v>STO, Mancherial</v>
      </c>
      <c r="D29" s="578"/>
      <c r="E29" s="222" t="s">
        <v>303</v>
      </c>
      <c r="F29" s="577" t="str">
        <f>F4</f>
        <v>HEAD MASTER</v>
      </c>
      <c r="G29" s="577"/>
      <c r="H29" s="577"/>
    </row>
    <row r="30" spans="1:8" ht="14.25">
      <c r="A30" s="227" t="s">
        <v>111</v>
      </c>
      <c r="B30" s="222"/>
      <c r="C30" s="578" t="str">
        <f>C5</f>
        <v>1310</v>
      </c>
      <c r="D30" s="578"/>
      <c r="E30" s="222" t="s">
        <v>304</v>
      </c>
      <c r="F30" s="577" t="str">
        <f>F5</f>
        <v>13100108022</v>
      </c>
      <c r="G30" s="577"/>
      <c r="H30" s="577"/>
    </row>
    <row r="31" spans="1:8" ht="14.25">
      <c r="A31" s="222"/>
      <c r="B31" s="222"/>
      <c r="C31" s="222"/>
      <c r="E31" s="222" t="s">
        <v>305</v>
      </c>
      <c r="F31" s="222"/>
      <c r="G31" s="222"/>
      <c r="H31" s="222"/>
    </row>
    <row r="32" spans="1:8" ht="14.25">
      <c r="A32" s="244"/>
      <c r="B32" s="244"/>
      <c r="C32" s="244"/>
      <c r="D32" s="244"/>
      <c r="E32" s="244"/>
      <c r="F32" s="244"/>
      <c r="G32" s="244"/>
      <c r="H32" s="244"/>
    </row>
    <row r="33" spans="1:8" ht="16.5" customHeight="1">
      <c r="A33" s="572" t="s">
        <v>306</v>
      </c>
      <c r="B33" s="572"/>
      <c r="C33" s="572"/>
      <c r="D33" s="572"/>
      <c r="E33" s="572"/>
      <c r="F33" s="572"/>
      <c r="G33" s="572"/>
      <c r="H33" s="572"/>
    </row>
    <row r="34" spans="1:8" ht="16.5" customHeight="1">
      <c r="A34" s="572"/>
      <c r="B34" s="572"/>
      <c r="C34" s="572"/>
      <c r="D34" s="572"/>
      <c r="E34" s="572"/>
      <c r="F34" s="572"/>
      <c r="G34" s="572"/>
      <c r="H34" s="572"/>
    </row>
    <row r="35" spans="1:8" ht="14.25">
      <c r="A35" s="111"/>
      <c r="B35" s="111"/>
      <c r="C35" s="111"/>
      <c r="D35" s="111"/>
      <c r="E35" s="111"/>
      <c r="F35" s="111"/>
      <c r="G35" s="111"/>
      <c r="H35" s="111"/>
    </row>
    <row r="36" spans="1:8" ht="22.5">
      <c r="A36" s="223" t="s">
        <v>154</v>
      </c>
      <c r="B36" s="223" t="s">
        <v>307</v>
      </c>
      <c r="C36" s="224" t="s">
        <v>309</v>
      </c>
      <c r="D36" s="573" t="s">
        <v>151</v>
      </c>
      <c r="E36" s="574"/>
      <c r="F36" s="225" t="s">
        <v>225</v>
      </c>
      <c r="G36" s="223" t="s">
        <v>310</v>
      </c>
      <c r="H36" s="225" t="s">
        <v>6</v>
      </c>
    </row>
    <row r="37" spans="1:8" ht="24.75" customHeight="1">
      <c r="A37" s="581">
        <v>1</v>
      </c>
      <c r="B37" s="582" t="str">
        <f>B12</f>
        <v>1307374</v>
      </c>
      <c r="C37" s="584">
        <f>C12</f>
        <v>110020770488</v>
      </c>
      <c r="D37" s="575" t="str">
        <f>D12</f>
        <v>BOOMAIAH</v>
      </c>
      <c r="E37" s="576"/>
      <c r="F37" s="586">
        <f>F12</f>
        <v>9501</v>
      </c>
      <c r="G37" s="579">
        <f>G12</f>
        <v>951</v>
      </c>
      <c r="H37" s="579">
        <f>G37</f>
        <v>951</v>
      </c>
    </row>
    <row r="38" spans="1:8" ht="24.75" customHeight="1">
      <c r="A38" s="580"/>
      <c r="B38" s="583"/>
      <c r="C38" s="585"/>
      <c r="D38" s="590" t="str">
        <f>D13</f>
        <v>P.E.T., Z.P.S.S.AKENAPALLI, AKENAPALLI</v>
      </c>
      <c r="E38" s="591"/>
      <c r="F38" s="587"/>
      <c r="G38" s="588"/>
      <c r="H38" s="580"/>
    </row>
    <row r="39" spans="1:8" ht="21" customHeight="1">
      <c r="A39" s="592" t="s">
        <v>85</v>
      </c>
      <c r="B39" s="593"/>
      <c r="C39" s="593"/>
      <c r="D39" s="594"/>
      <c r="E39" s="594"/>
      <c r="F39" s="595"/>
      <c r="G39" s="230">
        <f>SUM(G37:G38)</f>
        <v>951</v>
      </c>
      <c r="H39" s="230">
        <f>SUM(H37:H38)</f>
        <v>951</v>
      </c>
    </row>
    <row r="40" spans="1:8" ht="14.25">
      <c r="A40" s="111"/>
      <c r="B40" s="111"/>
      <c r="C40" s="111"/>
      <c r="D40" s="111"/>
      <c r="E40" s="111"/>
      <c r="F40" s="111"/>
      <c r="G40" s="111"/>
      <c r="H40" s="111"/>
    </row>
    <row r="41" spans="1:8" ht="14.25">
      <c r="A41" s="111"/>
      <c r="B41" s="589" t="str">
        <f>B16</f>
        <v>( Rupees        Nine  Hundred Fifty One  Only )</v>
      </c>
      <c r="C41" s="589"/>
      <c r="D41" s="589"/>
      <c r="E41" s="589"/>
      <c r="F41" s="589"/>
      <c r="G41" s="589"/>
      <c r="H41" s="589"/>
    </row>
    <row r="42" spans="1:8" ht="14.25">
      <c r="A42" s="111"/>
      <c r="B42" s="111"/>
      <c r="C42" s="111"/>
      <c r="D42" s="111"/>
      <c r="E42" s="111"/>
      <c r="F42" s="111"/>
      <c r="G42" s="111"/>
      <c r="H42" s="111"/>
    </row>
    <row r="43" spans="1:8" ht="14.25">
      <c r="A43" s="111"/>
      <c r="B43" s="111"/>
      <c r="C43" s="111"/>
      <c r="D43" s="111"/>
      <c r="E43" s="111"/>
      <c r="F43" s="111"/>
      <c r="G43" s="111"/>
      <c r="H43" s="111"/>
    </row>
    <row r="44" spans="1:8" ht="14.25">
      <c r="A44" s="111"/>
      <c r="B44" s="111"/>
      <c r="C44" s="111"/>
      <c r="D44" s="111"/>
      <c r="E44" s="111"/>
      <c r="F44" s="111"/>
      <c r="G44" s="111"/>
      <c r="H44" s="111"/>
    </row>
    <row r="45" spans="1:8" ht="14.25">
      <c r="A45" s="111"/>
      <c r="B45" s="111"/>
      <c r="C45" s="111"/>
      <c r="D45" s="228"/>
      <c r="E45" s="228"/>
      <c r="F45" s="228"/>
      <c r="G45" s="228"/>
      <c r="H45" s="228"/>
    </row>
    <row r="46" spans="1:8" ht="14.25">
      <c r="A46" s="111"/>
      <c r="B46" s="111"/>
      <c r="C46" s="111"/>
      <c r="D46" s="229"/>
      <c r="E46" s="229"/>
      <c r="F46" s="568" t="str">
        <f>F21</f>
        <v>HEAD MASTER</v>
      </c>
      <c r="G46" s="568"/>
      <c r="H46" s="568"/>
    </row>
    <row r="47" spans="1:8" ht="14.25">
      <c r="A47" s="111"/>
      <c r="B47" s="111"/>
      <c r="C47" s="111"/>
      <c r="D47" s="111"/>
      <c r="E47" s="111"/>
      <c r="F47" s="568" t="str">
        <f>F22</f>
        <v>Z.P.S.S.AKENAPALLI</v>
      </c>
      <c r="G47" s="568"/>
      <c r="H47" s="568"/>
    </row>
  </sheetData>
  <mergeCells count="39">
    <mergeCell ref="A39:F39"/>
    <mergeCell ref="B41:H41"/>
    <mergeCell ref="F46:H46"/>
    <mergeCell ref="F47:H47"/>
    <mergeCell ref="C30:D30"/>
    <mergeCell ref="F30:H30"/>
    <mergeCell ref="A33:H34"/>
    <mergeCell ref="D36:E36"/>
    <mergeCell ref="A37:A38"/>
    <mergeCell ref="B37:B38"/>
    <mergeCell ref="C37:C38"/>
    <mergeCell ref="D37:E37"/>
    <mergeCell ref="F37:F38"/>
    <mergeCell ref="G37:G38"/>
    <mergeCell ref="H37:H38"/>
    <mergeCell ref="D38:E38"/>
    <mergeCell ref="F21:H21"/>
    <mergeCell ref="F22:H22"/>
    <mergeCell ref="B16:H16"/>
    <mergeCell ref="D13:E13"/>
    <mergeCell ref="A14:F14"/>
    <mergeCell ref="A26:H26"/>
    <mergeCell ref="A27:H27"/>
    <mergeCell ref="C29:D29"/>
    <mergeCell ref="F29:H29"/>
    <mergeCell ref="A24:H24"/>
    <mergeCell ref="A1:H1"/>
    <mergeCell ref="A2:H2"/>
    <mergeCell ref="A8:H9"/>
    <mergeCell ref="D11:E11"/>
    <mergeCell ref="D12:E12"/>
    <mergeCell ref="F4:H4"/>
    <mergeCell ref="C4:D4"/>
    <mergeCell ref="H12:H13"/>
    <mergeCell ref="A12:A13"/>
    <mergeCell ref="B12:B13"/>
    <mergeCell ref="C12:C13"/>
    <mergeCell ref="F12:F13"/>
    <mergeCell ref="G12:G13"/>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sheetPr codeName="Sheet20">
    <tabColor rgb="FFFFFF00"/>
  </sheetPr>
  <dimension ref="A1:O46"/>
  <sheetViews>
    <sheetView workbookViewId="0">
      <selection activeCell="I11" sqref="I11:L11"/>
    </sheetView>
  </sheetViews>
  <sheetFormatPr defaultRowHeight="12.75"/>
  <cols>
    <col min="1" max="3" width="5.7109375" customWidth="1"/>
    <col min="4" max="4" width="6.140625" customWidth="1"/>
    <col min="5" max="8" width="6.5703125" customWidth="1"/>
    <col min="9" max="15" width="5.7109375" customWidth="1"/>
  </cols>
  <sheetData>
    <row r="1" spans="1:15" ht="17.25" customHeight="1">
      <c r="A1" s="556" t="s">
        <v>101</v>
      </c>
      <c r="B1" s="556"/>
      <c r="C1" s="556"/>
      <c r="D1" s="556"/>
      <c r="E1" s="556"/>
      <c r="F1" s="556"/>
      <c r="G1" s="556"/>
      <c r="H1" s="556"/>
      <c r="I1" s="556"/>
      <c r="J1" s="556"/>
      <c r="K1" s="556"/>
      <c r="L1" s="556"/>
      <c r="M1" s="556"/>
      <c r="N1" s="556"/>
      <c r="O1" s="556"/>
    </row>
    <row r="2" spans="1:15" ht="15.75">
      <c r="A2" s="468" t="s">
        <v>146</v>
      </c>
      <c r="B2" s="468"/>
      <c r="C2" s="468"/>
      <c r="D2" s="468"/>
      <c r="E2" s="468"/>
      <c r="F2" s="468"/>
      <c r="G2" s="468"/>
      <c r="H2" s="468"/>
      <c r="I2" s="468"/>
      <c r="J2" s="468"/>
      <c r="K2" s="468"/>
      <c r="L2" s="468"/>
      <c r="M2" s="468"/>
      <c r="N2" s="468"/>
      <c r="O2" s="468"/>
    </row>
    <row r="3" spans="1:15" ht="15">
      <c r="A3" s="469" t="s">
        <v>147</v>
      </c>
      <c r="B3" s="469"/>
      <c r="C3" s="469"/>
      <c r="D3" s="469"/>
      <c r="E3" s="469"/>
      <c r="F3" s="469"/>
      <c r="G3" s="469"/>
      <c r="H3" s="469"/>
      <c r="I3" s="469"/>
      <c r="J3" s="469"/>
      <c r="K3" s="469"/>
      <c r="L3" s="469"/>
      <c r="M3" s="469"/>
      <c r="N3" s="469"/>
      <c r="O3" s="469"/>
    </row>
    <row r="4" spans="1:15" ht="4.5" customHeight="1">
      <c r="A4" s="86"/>
      <c r="B4" s="86"/>
      <c r="C4" s="86"/>
      <c r="D4" s="86"/>
      <c r="E4" s="86"/>
      <c r="F4" s="86"/>
      <c r="G4" s="86"/>
      <c r="H4" s="86"/>
      <c r="I4" s="86"/>
      <c r="J4" s="86"/>
      <c r="K4" s="86"/>
      <c r="L4" s="86"/>
      <c r="M4" s="86"/>
      <c r="N4" s="86"/>
      <c r="O4" s="86"/>
    </row>
    <row r="5" spans="1:15" ht="20.25" customHeight="1">
      <c r="A5" s="131" t="s">
        <v>113</v>
      </c>
      <c r="B5" s="86"/>
      <c r="C5" s="86"/>
      <c r="D5" s="131"/>
      <c r="E5" s="149" t="str">
        <f>Data!AE6</f>
        <v>13100108022</v>
      </c>
      <c r="F5" s="132"/>
      <c r="G5" s="132"/>
      <c r="H5" s="132"/>
      <c r="I5" s="86"/>
      <c r="J5" s="86"/>
      <c r="K5" s="131" t="s">
        <v>148</v>
      </c>
      <c r="L5" s="151"/>
      <c r="M5" s="151"/>
      <c r="N5" s="151"/>
      <c r="O5" s="86"/>
    </row>
    <row r="6" spans="1:15" ht="20.25" customHeight="1">
      <c r="A6" s="131" t="s">
        <v>114</v>
      </c>
      <c r="B6" s="86"/>
      <c r="C6" s="86"/>
      <c r="D6" s="86"/>
      <c r="E6" s="553" t="str">
        <f>'Papertoken &amp; Form - 101'!E6</f>
        <v>HEAD MASTER</v>
      </c>
      <c r="F6" s="553"/>
      <c r="G6" s="553"/>
      <c r="H6" s="553"/>
      <c r="I6" s="553"/>
      <c r="J6" s="86"/>
      <c r="K6" s="86"/>
      <c r="L6" s="86"/>
      <c r="M6" s="111"/>
      <c r="N6" s="86"/>
      <c r="O6" s="86"/>
    </row>
    <row r="7" spans="1:15" ht="15">
      <c r="A7" s="131"/>
      <c r="B7" s="86"/>
      <c r="C7" s="86"/>
      <c r="D7" s="86"/>
      <c r="E7" s="553" t="str">
        <f>'Papertoken &amp; Form - 101'!Q6</f>
        <v>Z.P.S.S.AKENAPALLI</v>
      </c>
      <c r="F7" s="553"/>
      <c r="G7" s="553"/>
      <c r="H7" s="553"/>
      <c r="I7" s="553"/>
      <c r="J7" s="86"/>
      <c r="K7" s="544" t="s">
        <v>149</v>
      </c>
      <c r="L7" s="544"/>
      <c r="M7" s="544"/>
      <c r="N7" s="86"/>
      <c r="O7" s="86"/>
    </row>
    <row r="8" spans="1:15" ht="24.75" customHeight="1">
      <c r="A8" s="131" t="s">
        <v>150</v>
      </c>
      <c r="B8" s="133"/>
      <c r="C8" s="133"/>
      <c r="D8" s="133"/>
      <c r="E8" s="528" t="str">
        <f>'Papertoken &amp; Form - 101'!Q7</f>
        <v>SBH MANCHERIAL</v>
      </c>
      <c r="F8" s="528"/>
      <c r="G8" s="528"/>
      <c r="H8" s="528"/>
      <c r="I8" s="528"/>
      <c r="J8" s="133"/>
      <c r="K8" s="133"/>
      <c r="L8" s="133"/>
      <c r="M8" s="133"/>
      <c r="N8" s="133"/>
      <c r="O8" s="133"/>
    </row>
    <row r="9" spans="1:15" ht="4.5" customHeight="1" thickBot="1">
      <c r="A9" s="134"/>
      <c r="B9" s="134"/>
      <c r="C9" s="134"/>
      <c r="D9" s="134"/>
      <c r="E9" s="135"/>
      <c r="F9" s="132"/>
      <c r="G9" s="132"/>
      <c r="H9" s="132"/>
      <c r="I9" s="132"/>
      <c r="J9" s="85"/>
      <c r="K9" s="85"/>
      <c r="L9" s="134"/>
      <c r="M9" s="85"/>
      <c r="N9" s="85"/>
      <c r="O9" s="85"/>
    </row>
    <row r="10" spans="1:15" ht="28.5" customHeight="1">
      <c r="A10" s="217" t="s">
        <v>109</v>
      </c>
      <c r="B10" s="531" t="s">
        <v>151</v>
      </c>
      <c r="C10" s="532"/>
      <c r="D10" s="532"/>
      <c r="E10" s="533" t="s">
        <v>295</v>
      </c>
      <c r="F10" s="533"/>
      <c r="G10" s="533"/>
      <c r="H10" s="533"/>
      <c r="I10" s="534" t="s">
        <v>152</v>
      </c>
      <c r="J10" s="535"/>
      <c r="K10" s="535"/>
      <c r="L10" s="536"/>
      <c r="M10" s="537" t="s">
        <v>19</v>
      </c>
      <c r="N10" s="538"/>
      <c r="O10" s="539"/>
    </row>
    <row r="11" spans="1:15" ht="51.75" customHeight="1">
      <c r="A11" s="218">
        <v>1</v>
      </c>
      <c r="B11" s="600" t="str">
        <f>Data!E9</f>
        <v>BOOMAIAH</v>
      </c>
      <c r="C11" s="601"/>
      <c r="D11" s="601"/>
      <c r="E11" s="521" t="str">
        <f>Data!U9&amp;", "&amp;Data!E10&amp;", "&amp;Data!U10</f>
        <v>P.E.T., Z.P.S.S.AKENAPALLI, AKENAPALLI</v>
      </c>
      <c r="F11" s="521"/>
      <c r="G11" s="521"/>
      <c r="H11" s="521"/>
      <c r="I11" s="602">
        <f>Data!E12</f>
        <v>62050378505</v>
      </c>
      <c r="J11" s="603"/>
      <c r="K11" s="603"/>
      <c r="L11" s="604"/>
      <c r="M11" s="605">
        <f>'Inner (2)'!S4</f>
        <v>6070</v>
      </c>
      <c r="N11" s="606"/>
      <c r="O11" s="607"/>
    </row>
    <row r="12" spans="1:15" ht="18" customHeight="1" thickBot="1">
      <c r="A12" s="596" t="s">
        <v>6</v>
      </c>
      <c r="B12" s="597"/>
      <c r="C12" s="597"/>
      <c r="D12" s="597"/>
      <c r="E12" s="597"/>
      <c r="F12" s="597"/>
      <c r="G12" s="597"/>
      <c r="H12" s="597"/>
      <c r="I12" s="597"/>
      <c r="J12" s="597"/>
      <c r="K12" s="597"/>
      <c r="L12" s="597"/>
      <c r="M12" s="598">
        <f>SUM(M11:O11)</f>
        <v>6070</v>
      </c>
      <c r="N12" s="598"/>
      <c r="O12" s="599"/>
    </row>
    <row r="13" spans="1:15">
      <c r="A13" s="77"/>
      <c r="B13" s="77"/>
      <c r="C13" s="77"/>
      <c r="D13" s="77"/>
      <c r="E13" s="77"/>
      <c r="F13" s="77"/>
      <c r="G13" s="77"/>
      <c r="H13" s="77"/>
      <c r="I13" s="77"/>
      <c r="J13" s="77"/>
      <c r="K13" s="77"/>
      <c r="L13" s="77"/>
      <c r="M13" s="77"/>
      <c r="N13" s="77"/>
      <c r="O13" s="77"/>
    </row>
    <row r="14" spans="1:15">
      <c r="A14" s="545" t="str">
        <f>'APTC-47 (2)'!B46</f>
        <v xml:space="preserve">       Six  Thousand  Seventy </v>
      </c>
      <c r="B14" s="545"/>
      <c r="C14" s="545"/>
      <c r="D14" s="545"/>
      <c r="E14" s="545"/>
      <c r="F14" s="545"/>
      <c r="G14" s="545"/>
      <c r="H14" s="545"/>
      <c r="I14" s="545"/>
      <c r="J14" s="545"/>
      <c r="K14" s="545"/>
      <c r="L14" s="545"/>
      <c r="M14" s="545"/>
      <c r="N14" s="545"/>
      <c r="O14" s="545"/>
    </row>
    <row r="15" spans="1:15">
      <c r="A15" s="77"/>
      <c r="B15" s="77"/>
      <c r="C15" s="77"/>
      <c r="D15" s="77"/>
      <c r="E15" s="77"/>
      <c r="F15" s="77"/>
      <c r="G15" s="77"/>
      <c r="H15" s="77"/>
      <c r="I15" s="77"/>
      <c r="J15" s="77"/>
      <c r="K15" s="77"/>
      <c r="L15" s="77"/>
      <c r="M15" s="77"/>
      <c r="N15" s="77"/>
      <c r="O15" s="77"/>
    </row>
    <row r="16" spans="1:15">
      <c r="A16" s="77"/>
      <c r="B16" s="77"/>
      <c r="C16" s="77"/>
      <c r="D16" s="77"/>
      <c r="E16" s="77"/>
      <c r="F16" s="77"/>
      <c r="G16" s="77"/>
      <c r="H16" s="77"/>
      <c r="I16" s="77"/>
      <c r="J16" s="77"/>
      <c r="K16" s="77"/>
      <c r="L16" s="77"/>
      <c r="M16" s="77"/>
      <c r="N16" s="77"/>
      <c r="O16" s="77"/>
    </row>
    <row r="17" spans="1:15">
      <c r="A17" s="77"/>
      <c r="B17" s="77"/>
      <c r="C17" s="77"/>
      <c r="D17" s="77"/>
      <c r="E17" s="77"/>
      <c r="F17" s="77"/>
      <c r="G17" s="77"/>
      <c r="H17" s="77"/>
      <c r="I17" s="77"/>
      <c r="J17" s="77"/>
      <c r="K17" s="77"/>
      <c r="L17" s="77"/>
      <c r="M17" s="77"/>
      <c r="N17" s="77"/>
      <c r="O17" s="77"/>
    </row>
    <row r="18" spans="1:15">
      <c r="A18" s="77"/>
      <c r="B18" s="77"/>
      <c r="C18" s="77"/>
      <c r="D18" s="77"/>
      <c r="E18" s="77"/>
      <c r="F18" s="77"/>
      <c r="G18" s="77"/>
      <c r="H18" s="77"/>
      <c r="I18" s="77"/>
      <c r="J18" s="77"/>
      <c r="K18" s="77"/>
      <c r="L18" s="77"/>
      <c r="M18" s="77"/>
      <c r="N18" s="77"/>
      <c r="O18" s="77"/>
    </row>
    <row r="19" spans="1:15">
      <c r="A19" s="77"/>
      <c r="B19" s="77"/>
      <c r="C19" s="77"/>
      <c r="D19" s="77"/>
      <c r="E19" s="77"/>
      <c r="F19" s="77"/>
      <c r="G19" s="77"/>
      <c r="H19" s="77"/>
      <c r="I19" s="77"/>
      <c r="J19" s="77"/>
      <c r="K19" s="77"/>
      <c r="L19" s="77"/>
      <c r="M19" s="77"/>
      <c r="N19" s="77"/>
      <c r="O19" s="77"/>
    </row>
    <row r="20" spans="1:15">
      <c r="A20" s="77"/>
      <c r="B20" s="77"/>
      <c r="C20" s="77"/>
      <c r="D20" s="77"/>
      <c r="E20" s="77"/>
      <c r="F20" s="77"/>
      <c r="G20" s="77"/>
      <c r="H20" s="77"/>
      <c r="I20" s="77"/>
      <c r="J20" s="77"/>
      <c r="K20" s="77"/>
      <c r="L20" s="77"/>
      <c r="M20" s="77"/>
      <c r="N20" s="77"/>
      <c r="O20" s="77"/>
    </row>
    <row r="21" spans="1:15">
      <c r="A21" s="77"/>
      <c r="B21" s="517" t="s">
        <v>97</v>
      </c>
      <c r="C21" s="517"/>
      <c r="D21" s="517"/>
      <c r="E21" s="77"/>
      <c r="F21" s="77"/>
      <c r="G21" s="77"/>
      <c r="H21" s="77"/>
      <c r="I21" s="77"/>
      <c r="J21" s="77"/>
      <c r="K21" s="77"/>
      <c r="L21" s="517" t="s">
        <v>99</v>
      </c>
      <c r="M21" s="517"/>
      <c r="N21" s="517"/>
      <c r="O21" s="77"/>
    </row>
    <row r="22" spans="1:15">
      <c r="A22" s="77"/>
      <c r="B22" s="77"/>
      <c r="C22" s="77"/>
      <c r="D22" s="77"/>
      <c r="E22" s="77"/>
      <c r="F22" s="77"/>
      <c r="G22" s="77"/>
      <c r="H22" s="77"/>
      <c r="I22" s="77"/>
      <c r="J22" s="77"/>
      <c r="K22" s="77"/>
      <c r="L22" s="77"/>
      <c r="M22" s="77"/>
      <c r="N22" s="77"/>
      <c r="O22" s="77"/>
    </row>
    <row r="23" spans="1:15" ht="17.25" customHeight="1">
      <c r="A23" s="554" t="s">
        <v>322</v>
      </c>
      <c r="B23" s="555"/>
      <c r="C23" s="555"/>
      <c r="D23" s="555"/>
      <c r="E23" s="555"/>
      <c r="F23" s="555"/>
      <c r="G23" s="555"/>
      <c r="H23" s="555"/>
      <c r="I23" s="555"/>
      <c r="J23" s="555"/>
      <c r="K23" s="555"/>
      <c r="L23" s="555"/>
      <c r="M23" s="555"/>
      <c r="N23" s="555"/>
      <c r="O23" s="555"/>
    </row>
    <row r="24" spans="1:15" ht="18">
      <c r="A24" s="556" t="s">
        <v>153</v>
      </c>
      <c r="B24" s="556"/>
      <c r="C24" s="556"/>
      <c r="D24" s="556"/>
      <c r="E24" s="556"/>
      <c r="F24" s="556"/>
      <c r="G24" s="556"/>
      <c r="H24" s="556"/>
      <c r="I24" s="556"/>
      <c r="J24" s="556"/>
      <c r="K24" s="556"/>
      <c r="L24" s="556"/>
      <c r="M24" s="556"/>
      <c r="N24" s="556"/>
      <c r="O24" s="556"/>
    </row>
    <row r="25" spans="1:15" ht="15.75">
      <c r="A25" s="468" t="s">
        <v>178</v>
      </c>
      <c r="B25" s="468"/>
      <c r="C25" s="468"/>
      <c r="D25" s="468"/>
      <c r="E25" s="468"/>
      <c r="F25" s="468"/>
      <c r="G25" s="468"/>
      <c r="H25" s="468"/>
      <c r="I25" s="468"/>
      <c r="J25" s="468"/>
      <c r="K25" s="468"/>
      <c r="L25" s="468"/>
      <c r="M25" s="468"/>
      <c r="N25" s="468"/>
      <c r="O25" s="468"/>
    </row>
    <row r="26" spans="1:15" ht="15">
      <c r="A26" s="469" t="s">
        <v>147</v>
      </c>
      <c r="B26" s="469"/>
      <c r="C26" s="469"/>
      <c r="D26" s="469"/>
      <c r="E26" s="469"/>
      <c r="F26" s="469"/>
      <c r="G26" s="469"/>
      <c r="H26" s="469"/>
      <c r="I26" s="469"/>
      <c r="J26" s="469"/>
      <c r="K26" s="469"/>
      <c r="L26" s="469"/>
      <c r="M26" s="469"/>
      <c r="N26" s="469"/>
      <c r="O26" s="469"/>
    </row>
    <row r="27" spans="1:15" ht="15">
      <c r="A27" s="86"/>
      <c r="B27" s="86"/>
      <c r="C27" s="86"/>
      <c r="D27" s="86"/>
      <c r="E27" s="86"/>
      <c r="F27" s="86"/>
      <c r="G27" s="86"/>
      <c r="H27" s="86"/>
      <c r="I27" s="86"/>
      <c r="J27" s="86"/>
      <c r="K27" s="86"/>
      <c r="L27" s="86"/>
      <c r="M27" s="86"/>
      <c r="N27" s="86"/>
      <c r="O27" s="86"/>
    </row>
    <row r="28" spans="1:15" ht="21.75" customHeight="1">
      <c r="A28" s="131" t="s">
        <v>113</v>
      </c>
      <c r="B28" s="86"/>
      <c r="C28" s="86"/>
      <c r="D28" s="86"/>
      <c r="E28" s="150" t="str">
        <f>E5</f>
        <v>13100108022</v>
      </c>
      <c r="F28" s="132"/>
      <c r="G28" s="132"/>
      <c r="H28" s="132"/>
      <c r="I28" s="86"/>
      <c r="J28" s="86"/>
      <c r="K28" s="131" t="s">
        <v>148</v>
      </c>
      <c r="L28" s="84"/>
      <c r="M28" s="84"/>
      <c r="N28" s="84"/>
      <c r="O28" s="86"/>
    </row>
    <row r="29" spans="1:15" ht="21.75" customHeight="1">
      <c r="A29" s="131" t="s">
        <v>114</v>
      </c>
      <c r="B29" s="86"/>
      <c r="C29" s="86"/>
      <c r="D29" s="86"/>
      <c r="E29" s="553" t="str">
        <f>E6</f>
        <v>HEAD MASTER</v>
      </c>
      <c r="F29" s="553"/>
      <c r="G29" s="553"/>
      <c r="H29" s="553"/>
      <c r="I29" s="553"/>
      <c r="J29" s="86"/>
      <c r="K29" s="86"/>
      <c r="L29" s="131"/>
      <c r="M29" s="111"/>
      <c r="N29" s="86"/>
      <c r="O29" s="86"/>
    </row>
    <row r="30" spans="1:15" ht="21.75" customHeight="1">
      <c r="A30" s="131"/>
      <c r="B30" s="86"/>
      <c r="C30" s="86"/>
      <c r="D30" s="86"/>
      <c r="E30" s="553" t="str">
        <f>E7</f>
        <v>Z.P.S.S.AKENAPALLI</v>
      </c>
      <c r="F30" s="553"/>
      <c r="G30" s="553"/>
      <c r="H30" s="553"/>
      <c r="I30" s="553"/>
      <c r="J30" s="86"/>
      <c r="K30" s="544" t="s">
        <v>149</v>
      </c>
      <c r="L30" s="544"/>
      <c r="M30" s="544"/>
      <c r="N30" s="86"/>
      <c r="O30" s="86"/>
    </row>
    <row r="31" spans="1:15" ht="13.5" thickBot="1">
      <c r="A31" s="85"/>
      <c r="B31" s="85"/>
      <c r="C31" s="85"/>
      <c r="D31" s="85"/>
      <c r="E31" s="85"/>
      <c r="F31" s="85"/>
      <c r="G31" s="85"/>
      <c r="H31" s="85"/>
      <c r="I31" s="85"/>
      <c r="J31" s="85"/>
      <c r="K31" s="85"/>
      <c r="L31" s="85"/>
      <c r="M31" s="85"/>
      <c r="N31" s="85"/>
      <c r="O31" s="85"/>
    </row>
    <row r="32" spans="1:15" ht="22.5" customHeight="1">
      <c r="A32" s="217" t="s">
        <v>154</v>
      </c>
      <c r="B32" s="518" t="s">
        <v>155</v>
      </c>
      <c r="C32" s="518"/>
      <c r="D32" s="518"/>
      <c r="E32" s="518"/>
      <c r="F32" s="519"/>
      <c r="G32" s="518" t="s">
        <v>156</v>
      </c>
      <c r="H32" s="518"/>
      <c r="I32" s="518"/>
      <c r="J32" s="518"/>
      <c r="K32" s="518"/>
      <c r="L32" s="518" t="s">
        <v>19</v>
      </c>
      <c r="M32" s="518"/>
      <c r="N32" s="518"/>
      <c r="O32" s="520"/>
    </row>
    <row r="33" spans="1:15" ht="51.75" customHeight="1">
      <c r="A33" s="218">
        <v>1</v>
      </c>
      <c r="B33" s="521" t="str">
        <f>Data!U12</f>
        <v>SBH RAMAKRISHNAPUR</v>
      </c>
      <c r="C33" s="521"/>
      <c r="D33" s="521"/>
      <c r="E33" s="521"/>
      <c r="F33" s="522"/>
      <c r="G33" s="521" t="s">
        <v>300</v>
      </c>
      <c r="H33" s="521"/>
      <c r="I33" s="521"/>
      <c r="J33" s="521"/>
      <c r="K33" s="521"/>
      <c r="L33" s="523">
        <f>M12</f>
        <v>6070</v>
      </c>
      <c r="M33" s="523"/>
      <c r="N33" s="523"/>
      <c r="O33" s="524"/>
    </row>
    <row r="34" spans="1:15" ht="15.75" thickBot="1">
      <c r="A34" s="219"/>
      <c r="B34" s="220"/>
      <c r="C34" s="220"/>
      <c r="D34" s="220"/>
      <c r="E34" s="220"/>
      <c r="F34" s="220"/>
      <c r="G34" s="525" t="s">
        <v>6</v>
      </c>
      <c r="H34" s="525"/>
      <c r="I34" s="525"/>
      <c r="J34" s="525"/>
      <c r="K34" s="525"/>
      <c r="L34" s="526">
        <f>L33</f>
        <v>6070</v>
      </c>
      <c r="M34" s="526"/>
      <c r="N34" s="526"/>
      <c r="O34" s="527"/>
    </row>
    <row r="35" spans="1:15">
      <c r="A35" s="85"/>
      <c r="B35" s="85"/>
      <c r="C35" s="85"/>
      <c r="D35" s="85"/>
      <c r="E35" s="85"/>
      <c r="F35" s="85"/>
      <c r="G35" s="85"/>
      <c r="H35" s="85"/>
      <c r="I35" s="85"/>
      <c r="J35" s="85"/>
      <c r="K35" s="85"/>
      <c r="L35" s="85"/>
      <c r="M35" s="85"/>
      <c r="N35" s="85"/>
      <c r="O35" s="85"/>
    </row>
    <row r="36" spans="1:15">
      <c r="A36" s="480" t="str">
        <f>A14</f>
        <v xml:space="preserve">       Six  Thousand  Seventy </v>
      </c>
      <c r="B36" s="480"/>
      <c r="C36" s="480"/>
      <c r="D36" s="480"/>
      <c r="E36" s="480"/>
      <c r="F36" s="480"/>
      <c r="G36" s="480"/>
      <c r="H36" s="480"/>
      <c r="I36" s="480"/>
      <c r="J36" s="480"/>
      <c r="K36" s="480"/>
      <c r="L36" s="480"/>
      <c r="M36" s="480"/>
      <c r="N36" s="480"/>
      <c r="O36" s="480"/>
    </row>
    <row r="37" spans="1:15">
      <c r="A37" s="85"/>
      <c r="B37" s="136"/>
      <c r="C37" s="136"/>
      <c r="D37" s="136"/>
      <c r="E37" s="136"/>
      <c r="F37" s="136"/>
      <c r="G37" s="136"/>
      <c r="H37" s="136"/>
      <c r="I37" s="136"/>
      <c r="J37" s="136"/>
      <c r="K37" s="136"/>
      <c r="L37" s="136"/>
      <c r="M37" s="136"/>
      <c r="N37" s="136"/>
      <c r="O37" s="85"/>
    </row>
    <row r="38" spans="1:15">
      <c r="A38" s="85"/>
      <c r="B38" s="136"/>
      <c r="C38" s="136"/>
      <c r="D38" s="136"/>
      <c r="E38" s="136"/>
      <c r="F38" s="136"/>
      <c r="G38" s="136"/>
      <c r="H38" s="136"/>
      <c r="I38" s="136"/>
      <c r="J38" s="136"/>
      <c r="K38" s="136"/>
      <c r="L38" s="136"/>
      <c r="M38" s="136"/>
      <c r="N38" s="136"/>
      <c r="O38" s="85"/>
    </row>
    <row r="39" spans="1:15">
      <c r="A39" s="85"/>
      <c r="B39" s="136"/>
      <c r="C39" s="136"/>
      <c r="D39" s="136"/>
      <c r="E39" s="136"/>
      <c r="F39" s="136"/>
      <c r="G39" s="136"/>
      <c r="H39" s="136"/>
      <c r="I39" s="136"/>
      <c r="J39" s="136"/>
      <c r="K39" s="136"/>
      <c r="L39" s="136"/>
      <c r="M39" s="136"/>
      <c r="N39" s="136"/>
      <c r="O39" s="85"/>
    </row>
    <row r="40" spans="1:15">
      <c r="A40" s="85"/>
      <c r="B40" s="136"/>
      <c r="C40" s="136"/>
      <c r="D40" s="136"/>
      <c r="E40" s="136"/>
      <c r="F40" s="136"/>
      <c r="G40" s="136"/>
      <c r="H40" s="136"/>
      <c r="I40" s="136"/>
      <c r="J40" s="136"/>
      <c r="K40" s="136"/>
      <c r="L40" s="136"/>
      <c r="M40" s="136"/>
      <c r="N40" s="136"/>
      <c r="O40" s="85"/>
    </row>
    <row r="41" spans="1:15">
      <c r="A41" s="85"/>
      <c r="B41" s="136"/>
      <c r="C41" s="136"/>
      <c r="D41" s="136"/>
      <c r="E41" s="136"/>
      <c r="F41" s="136"/>
      <c r="G41" s="136"/>
      <c r="H41" s="136"/>
      <c r="I41" s="136"/>
      <c r="J41" s="136"/>
      <c r="K41" s="136"/>
      <c r="L41" s="136"/>
      <c r="M41" s="136"/>
      <c r="N41" s="136"/>
      <c r="O41" s="85"/>
    </row>
    <row r="42" spans="1:15">
      <c r="A42" s="85"/>
      <c r="B42" s="136"/>
      <c r="C42" s="136"/>
      <c r="D42" s="136"/>
      <c r="E42" s="136"/>
      <c r="F42" s="136"/>
      <c r="G42" s="136"/>
      <c r="H42" s="136"/>
      <c r="I42" s="136"/>
      <c r="J42" s="136"/>
      <c r="K42" s="136"/>
      <c r="L42" s="136"/>
      <c r="M42" s="136"/>
      <c r="N42" s="136"/>
      <c r="O42" s="85"/>
    </row>
    <row r="43" spans="1:15">
      <c r="A43" s="85"/>
      <c r="B43" s="85"/>
      <c r="C43" s="85"/>
      <c r="D43" s="85"/>
      <c r="E43" s="85"/>
      <c r="F43" s="85"/>
      <c r="G43" s="85"/>
      <c r="H43" s="85"/>
      <c r="I43" s="85"/>
      <c r="J43" s="85"/>
      <c r="K43" s="85"/>
      <c r="L43" s="85"/>
      <c r="M43" s="85"/>
      <c r="N43" s="85"/>
      <c r="O43" s="85"/>
    </row>
    <row r="44" spans="1:15">
      <c r="A44" s="85"/>
      <c r="B44" s="517" t="s">
        <v>97</v>
      </c>
      <c r="C44" s="517"/>
      <c r="D44" s="517"/>
      <c r="E44" s="77"/>
      <c r="F44" s="77"/>
      <c r="G44" s="77"/>
      <c r="H44" s="77"/>
      <c r="I44" s="77"/>
      <c r="J44" s="77"/>
      <c r="K44" s="77"/>
      <c r="L44" s="517" t="s">
        <v>99</v>
      </c>
      <c r="M44" s="517"/>
      <c r="N44" s="517"/>
      <c r="O44" s="85"/>
    </row>
    <row r="45" spans="1:15">
      <c r="A45" s="85"/>
      <c r="B45" s="85"/>
      <c r="C45" s="85"/>
      <c r="D45" s="85"/>
      <c r="E45" s="85"/>
      <c r="F45" s="85"/>
      <c r="G45" s="85"/>
      <c r="H45" s="85"/>
      <c r="I45" s="85"/>
      <c r="J45" s="85"/>
      <c r="K45" s="85"/>
      <c r="L45" s="85"/>
      <c r="M45" s="85"/>
      <c r="N45" s="85"/>
      <c r="O45" s="85"/>
    </row>
    <row r="46" spans="1:15">
      <c r="A46" s="85"/>
      <c r="B46" s="85"/>
      <c r="C46" s="85"/>
      <c r="D46" s="85"/>
      <c r="E46" s="85"/>
      <c r="F46" s="85"/>
      <c r="G46" s="85"/>
      <c r="H46" s="85"/>
      <c r="I46" s="85"/>
      <c r="J46" s="85"/>
      <c r="K46" s="85"/>
      <c r="L46" s="85"/>
      <c r="M46" s="85"/>
      <c r="N46" s="85"/>
      <c r="O46" s="85"/>
    </row>
  </sheetData>
  <sheetProtection selectLockedCells="1"/>
  <mergeCells count="38">
    <mergeCell ref="A1:O1"/>
    <mergeCell ref="A2:O2"/>
    <mergeCell ref="A3:O3"/>
    <mergeCell ref="E6:I6"/>
    <mergeCell ref="E7:I7"/>
    <mergeCell ref="K7:M7"/>
    <mergeCell ref="B11:D11"/>
    <mergeCell ref="E11:H11"/>
    <mergeCell ref="I11:L11"/>
    <mergeCell ref="M11:O11"/>
    <mergeCell ref="E8:I8"/>
    <mergeCell ref="B10:D10"/>
    <mergeCell ref="E10:H10"/>
    <mergeCell ref="I10:L10"/>
    <mergeCell ref="M10:O10"/>
    <mergeCell ref="A12:L12"/>
    <mergeCell ref="M12:O12"/>
    <mergeCell ref="A14:O14"/>
    <mergeCell ref="B21:D21"/>
    <mergeCell ref="L21:N21"/>
    <mergeCell ref="A23:O23"/>
    <mergeCell ref="A24:O24"/>
    <mergeCell ref="A25:O25"/>
    <mergeCell ref="A26:O26"/>
    <mergeCell ref="E29:I29"/>
    <mergeCell ref="E30:I30"/>
    <mergeCell ref="K30:M30"/>
    <mergeCell ref="B32:F32"/>
    <mergeCell ref="G32:K32"/>
    <mergeCell ref="L32:O32"/>
    <mergeCell ref="B44:D44"/>
    <mergeCell ref="L44:N44"/>
    <mergeCell ref="B33:F33"/>
    <mergeCell ref="G33:K33"/>
    <mergeCell ref="L33:O33"/>
    <mergeCell ref="G34:K34"/>
    <mergeCell ref="L34:O34"/>
    <mergeCell ref="A36:O36"/>
  </mergeCell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sheetPr codeName="Sheet14"/>
  <dimension ref="B1:K31"/>
  <sheetViews>
    <sheetView tabSelected="1" topLeftCell="A17" workbookViewId="0">
      <selection activeCell="H12" sqref="H12"/>
    </sheetView>
  </sheetViews>
  <sheetFormatPr defaultRowHeight="12.75"/>
  <cols>
    <col min="1" max="1" width="5.28515625" customWidth="1"/>
    <col min="2" max="2" width="6" customWidth="1"/>
    <col min="3" max="3" width="13.140625" customWidth="1"/>
    <col min="4" max="4" width="24.140625" customWidth="1"/>
    <col min="5" max="5" width="12.85546875" customWidth="1"/>
    <col min="6" max="6" width="17" customWidth="1"/>
    <col min="7" max="7" width="24.140625" customWidth="1"/>
    <col min="8" max="8" width="13.7109375" customWidth="1"/>
    <col min="9" max="9" width="16.28515625" customWidth="1"/>
    <col min="259" max="259" width="6" customWidth="1"/>
    <col min="260" max="260" width="18.42578125" customWidth="1"/>
    <col min="261" max="261" width="18.28515625" customWidth="1"/>
    <col min="262" max="262" width="17" customWidth="1"/>
    <col min="263" max="263" width="21.28515625" customWidth="1"/>
    <col min="264" max="264" width="13.7109375" customWidth="1"/>
    <col min="265" max="265" width="16.28515625" customWidth="1"/>
    <col min="515" max="515" width="6" customWidth="1"/>
    <col min="516" max="516" width="18.42578125" customWidth="1"/>
    <col min="517" max="517" width="18.28515625" customWidth="1"/>
    <col min="518" max="518" width="17" customWidth="1"/>
    <col min="519" max="519" width="21.28515625" customWidth="1"/>
    <col min="520" max="520" width="13.7109375" customWidth="1"/>
    <col min="521" max="521" width="16.28515625" customWidth="1"/>
    <col min="771" max="771" width="6" customWidth="1"/>
    <col min="772" max="772" width="18.42578125" customWidth="1"/>
    <col min="773" max="773" width="18.28515625" customWidth="1"/>
    <col min="774" max="774" width="17" customWidth="1"/>
    <col min="775" max="775" width="21.28515625" customWidth="1"/>
    <col min="776" max="776" width="13.7109375" customWidth="1"/>
    <col min="777" max="777" width="16.28515625" customWidth="1"/>
    <col min="1027" max="1027" width="6" customWidth="1"/>
    <col min="1028" max="1028" width="18.42578125" customWidth="1"/>
    <col min="1029" max="1029" width="18.28515625" customWidth="1"/>
    <col min="1030" max="1030" width="17" customWidth="1"/>
    <col min="1031" max="1031" width="21.28515625" customWidth="1"/>
    <col min="1032" max="1032" width="13.7109375" customWidth="1"/>
    <col min="1033" max="1033" width="16.28515625" customWidth="1"/>
    <col min="1283" max="1283" width="6" customWidth="1"/>
    <col min="1284" max="1284" width="18.42578125" customWidth="1"/>
    <col min="1285" max="1285" width="18.28515625" customWidth="1"/>
    <col min="1286" max="1286" width="17" customWidth="1"/>
    <col min="1287" max="1287" width="21.28515625" customWidth="1"/>
    <col min="1288" max="1288" width="13.7109375" customWidth="1"/>
    <col min="1289" max="1289" width="16.28515625" customWidth="1"/>
    <col min="1539" max="1539" width="6" customWidth="1"/>
    <col min="1540" max="1540" width="18.42578125" customWidth="1"/>
    <col min="1541" max="1541" width="18.28515625" customWidth="1"/>
    <col min="1542" max="1542" width="17" customWidth="1"/>
    <col min="1543" max="1543" width="21.28515625" customWidth="1"/>
    <col min="1544" max="1544" width="13.7109375" customWidth="1"/>
    <col min="1545" max="1545" width="16.28515625" customWidth="1"/>
    <col min="1795" max="1795" width="6" customWidth="1"/>
    <col min="1796" max="1796" width="18.42578125" customWidth="1"/>
    <col min="1797" max="1797" width="18.28515625" customWidth="1"/>
    <col min="1798" max="1798" width="17" customWidth="1"/>
    <col min="1799" max="1799" width="21.28515625" customWidth="1"/>
    <col min="1800" max="1800" width="13.7109375" customWidth="1"/>
    <col min="1801" max="1801" width="16.28515625" customWidth="1"/>
    <col min="2051" max="2051" width="6" customWidth="1"/>
    <col min="2052" max="2052" width="18.42578125" customWidth="1"/>
    <col min="2053" max="2053" width="18.28515625" customWidth="1"/>
    <col min="2054" max="2054" width="17" customWidth="1"/>
    <col min="2055" max="2055" width="21.28515625" customWidth="1"/>
    <col min="2056" max="2056" width="13.7109375" customWidth="1"/>
    <col min="2057" max="2057" width="16.28515625" customWidth="1"/>
    <col min="2307" max="2307" width="6" customWidth="1"/>
    <col min="2308" max="2308" width="18.42578125" customWidth="1"/>
    <col min="2309" max="2309" width="18.28515625" customWidth="1"/>
    <col min="2310" max="2310" width="17" customWidth="1"/>
    <col min="2311" max="2311" width="21.28515625" customWidth="1"/>
    <col min="2312" max="2312" width="13.7109375" customWidth="1"/>
    <col min="2313" max="2313" width="16.28515625" customWidth="1"/>
    <col min="2563" max="2563" width="6" customWidth="1"/>
    <col min="2564" max="2564" width="18.42578125" customWidth="1"/>
    <col min="2565" max="2565" width="18.28515625" customWidth="1"/>
    <col min="2566" max="2566" width="17" customWidth="1"/>
    <col min="2567" max="2567" width="21.28515625" customWidth="1"/>
    <col min="2568" max="2568" width="13.7109375" customWidth="1"/>
    <col min="2569" max="2569" width="16.28515625" customWidth="1"/>
    <col min="2819" max="2819" width="6" customWidth="1"/>
    <col min="2820" max="2820" width="18.42578125" customWidth="1"/>
    <col min="2821" max="2821" width="18.28515625" customWidth="1"/>
    <col min="2822" max="2822" width="17" customWidth="1"/>
    <col min="2823" max="2823" width="21.28515625" customWidth="1"/>
    <col min="2824" max="2824" width="13.7109375" customWidth="1"/>
    <col min="2825" max="2825" width="16.28515625" customWidth="1"/>
    <col min="3075" max="3075" width="6" customWidth="1"/>
    <col min="3076" max="3076" width="18.42578125" customWidth="1"/>
    <col min="3077" max="3077" width="18.28515625" customWidth="1"/>
    <col min="3078" max="3078" width="17" customWidth="1"/>
    <col min="3079" max="3079" width="21.28515625" customWidth="1"/>
    <col min="3080" max="3080" width="13.7109375" customWidth="1"/>
    <col min="3081" max="3081" width="16.28515625" customWidth="1"/>
    <col min="3331" max="3331" width="6" customWidth="1"/>
    <col min="3332" max="3332" width="18.42578125" customWidth="1"/>
    <col min="3333" max="3333" width="18.28515625" customWidth="1"/>
    <col min="3334" max="3334" width="17" customWidth="1"/>
    <col min="3335" max="3335" width="21.28515625" customWidth="1"/>
    <col min="3336" max="3336" width="13.7109375" customWidth="1"/>
    <col min="3337" max="3337" width="16.28515625" customWidth="1"/>
    <col min="3587" max="3587" width="6" customWidth="1"/>
    <col min="3588" max="3588" width="18.42578125" customWidth="1"/>
    <col min="3589" max="3589" width="18.28515625" customWidth="1"/>
    <col min="3590" max="3590" width="17" customWidth="1"/>
    <col min="3591" max="3591" width="21.28515625" customWidth="1"/>
    <col min="3592" max="3592" width="13.7109375" customWidth="1"/>
    <col min="3593" max="3593" width="16.28515625" customWidth="1"/>
    <col min="3843" max="3843" width="6" customWidth="1"/>
    <col min="3844" max="3844" width="18.42578125" customWidth="1"/>
    <col min="3845" max="3845" width="18.28515625" customWidth="1"/>
    <col min="3846" max="3846" width="17" customWidth="1"/>
    <col min="3847" max="3847" width="21.28515625" customWidth="1"/>
    <col min="3848" max="3848" width="13.7109375" customWidth="1"/>
    <col min="3849" max="3849" width="16.28515625" customWidth="1"/>
    <col min="4099" max="4099" width="6" customWidth="1"/>
    <col min="4100" max="4100" width="18.42578125" customWidth="1"/>
    <col min="4101" max="4101" width="18.28515625" customWidth="1"/>
    <col min="4102" max="4102" width="17" customWidth="1"/>
    <col min="4103" max="4103" width="21.28515625" customWidth="1"/>
    <col min="4104" max="4104" width="13.7109375" customWidth="1"/>
    <col min="4105" max="4105" width="16.28515625" customWidth="1"/>
    <col min="4355" max="4355" width="6" customWidth="1"/>
    <col min="4356" max="4356" width="18.42578125" customWidth="1"/>
    <col min="4357" max="4357" width="18.28515625" customWidth="1"/>
    <col min="4358" max="4358" width="17" customWidth="1"/>
    <col min="4359" max="4359" width="21.28515625" customWidth="1"/>
    <col min="4360" max="4360" width="13.7109375" customWidth="1"/>
    <col min="4361" max="4361" width="16.28515625" customWidth="1"/>
    <col min="4611" max="4611" width="6" customWidth="1"/>
    <col min="4612" max="4612" width="18.42578125" customWidth="1"/>
    <col min="4613" max="4613" width="18.28515625" customWidth="1"/>
    <col min="4614" max="4614" width="17" customWidth="1"/>
    <col min="4615" max="4615" width="21.28515625" customWidth="1"/>
    <col min="4616" max="4616" width="13.7109375" customWidth="1"/>
    <col min="4617" max="4617" width="16.28515625" customWidth="1"/>
    <col min="4867" max="4867" width="6" customWidth="1"/>
    <col min="4868" max="4868" width="18.42578125" customWidth="1"/>
    <col min="4869" max="4869" width="18.28515625" customWidth="1"/>
    <col min="4870" max="4870" width="17" customWidth="1"/>
    <col min="4871" max="4871" width="21.28515625" customWidth="1"/>
    <col min="4872" max="4872" width="13.7109375" customWidth="1"/>
    <col min="4873" max="4873" width="16.28515625" customWidth="1"/>
    <col min="5123" max="5123" width="6" customWidth="1"/>
    <col min="5124" max="5124" width="18.42578125" customWidth="1"/>
    <col min="5125" max="5125" width="18.28515625" customWidth="1"/>
    <col min="5126" max="5126" width="17" customWidth="1"/>
    <col min="5127" max="5127" width="21.28515625" customWidth="1"/>
    <col min="5128" max="5128" width="13.7109375" customWidth="1"/>
    <col min="5129" max="5129" width="16.28515625" customWidth="1"/>
    <col min="5379" max="5379" width="6" customWidth="1"/>
    <col min="5380" max="5380" width="18.42578125" customWidth="1"/>
    <col min="5381" max="5381" width="18.28515625" customWidth="1"/>
    <col min="5382" max="5382" width="17" customWidth="1"/>
    <col min="5383" max="5383" width="21.28515625" customWidth="1"/>
    <col min="5384" max="5384" width="13.7109375" customWidth="1"/>
    <col min="5385" max="5385" width="16.28515625" customWidth="1"/>
    <col min="5635" max="5635" width="6" customWidth="1"/>
    <col min="5636" max="5636" width="18.42578125" customWidth="1"/>
    <col min="5637" max="5637" width="18.28515625" customWidth="1"/>
    <col min="5638" max="5638" width="17" customWidth="1"/>
    <col min="5639" max="5639" width="21.28515625" customWidth="1"/>
    <col min="5640" max="5640" width="13.7109375" customWidth="1"/>
    <col min="5641" max="5641" width="16.28515625" customWidth="1"/>
    <col min="5891" max="5891" width="6" customWidth="1"/>
    <col min="5892" max="5892" width="18.42578125" customWidth="1"/>
    <col min="5893" max="5893" width="18.28515625" customWidth="1"/>
    <col min="5894" max="5894" width="17" customWidth="1"/>
    <col min="5895" max="5895" width="21.28515625" customWidth="1"/>
    <col min="5896" max="5896" width="13.7109375" customWidth="1"/>
    <col min="5897" max="5897" width="16.28515625" customWidth="1"/>
    <col min="6147" max="6147" width="6" customWidth="1"/>
    <col min="6148" max="6148" width="18.42578125" customWidth="1"/>
    <col min="6149" max="6149" width="18.28515625" customWidth="1"/>
    <col min="6150" max="6150" width="17" customWidth="1"/>
    <col min="6151" max="6151" width="21.28515625" customWidth="1"/>
    <col min="6152" max="6152" width="13.7109375" customWidth="1"/>
    <col min="6153" max="6153" width="16.28515625" customWidth="1"/>
    <col min="6403" max="6403" width="6" customWidth="1"/>
    <col min="6404" max="6404" width="18.42578125" customWidth="1"/>
    <col min="6405" max="6405" width="18.28515625" customWidth="1"/>
    <col min="6406" max="6406" width="17" customWidth="1"/>
    <col min="6407" max="6407" width="21.28515625" customWidth="1"/>
    <col min="6408" max="6408" width="13.7109375" customWidth="1"/>
    <col min="6409" max="6409" width="16.28515625" customWidth="1"/>
    <col min="6659" max="6659" width="6" customWidth="1"/>
    <col min="6660" max="6660" width="18.42578125" customWidth="1"/>
    <col min="6661" max="6661" width="18.28515625" customWidth="1"/>
    <col min="6662" max="6662" width="17" customWidth="1"/>
    <col min="6663" max="6663" width="21.28515625" customWidth="1"/>
    <col min="6664" max="6664" width="13.7109375" customWidth="1"/>
    <col min="6665" max="6665" width="16.28515625" customWidth="1"/>
    <col min="6915" max="6915" width="6" customWidth="1"/>
    <col min="6916" max="6916" width="18.42578125" customWidth="1"/>
    <col min="6917" max="6917" width="18.28515625" customWidth="1"/>
    <col min="6918" max="6918" width="17" customWidth="1"/>
    <col min="6919" max="6919" width="21.28515625" customWidth="1"/>
    <col min="6920" max="6920" width="13.7109375" customWidth="1"/>
    <col min="6921" max="6921" width="16.28515625" customWidth="1"/>
    <col min="7171" max="7171" width="6" customWidth="1"/>
    <col min="7172" max="7172" width="18.42578125" customWidth="1"/>
    <col min="7173" max="7173" width="18.28515625" customWidth="1"/>
    <col min="7174" max="7174" width="17" customWidth="1"/>
    <col min="7175" max="7175" width="21.28515625" customWidth="1"/>
    <col min="7176" max="7176" width="13.7109375" customWidth="1"/>
    <col min="7177" max="7177" width="16.28515625" customWidth="1"/>
    <col min="7427" max="7427" width="6" customWidth="1"/>
    <col min="7428" max="7428" width="18.42578125" customWidth="1"/>
    <col min="7429" max="7429" width="18.28515625" customWidth="1"/>
    <col min="7430" max="7430" width="17" customWidth="1"/>
    <col min="7431" max="7431" width="21.28515625" customWidth="1"/>
    <col min="7432" max="7432" width="13.7109375" customWidth="1"/>
    <col min="7433" max="7433" width="16.28515625" customWidth="1"/>
    <col min="7683" max="7683" width="6" customWidth="1"/>
    <col min="7684" max="7684" width="18.42578125" customWidth="1"/>
    <col min="7685" max="7685" width="18.28515625" customWidth="1"/>
    <col min="7686" max="7686" width="17" customWidth="1"/>
    <col min="7687" max="7687" width="21.28515625" customWidth="1"/>
    <col min="7688" max="7688" width="13.7109375" customWidth="1"/>
    <col min="7689" max="7689" width="16.28515625" customWidth="1"/>
    <col min="7939" max="7939" width="6" customWidth="1"/>
    <col min="7940" max="7940" width="18.42578125" customWidth="1"/>
    <col min="7941" max="7941" width="18.28515625" customWidth="1"/>
    <col min="7942" max="7942" width="17" customWidth="1"/>
    <col min="7943" max="7943" width="21.28515625" customWidth="1"/>
    <col min="7944" max="7944" width="13.7109375" customWidth="1"/>
    <col min="7945" max="7945" width="16.28515625" customWidth="1"/>
    <col min="8195" max="8195" width="6" customWidth="1"/>
    <col min="8196" max="8196" width="18.42578125" customWidth="1"/>
    <col min="8197" max="8197" width="18.28515625" customWidth="1"/>
    <col min="8198" max="8198" width="17" customWidth="1"/>
    <col min="8199" max="8199" width="21.28515625" customWidth="1"/>
    <col min="8200" max="8200" width="13.7109375" customWidth="1"/>
    <col min="8201" max="8201" width="16.28515625" customWidth="1"/>
    <col min="8451" max="8451" width="6" customWidth="1"/>
    <col min="8452" max="8452" width="18.42578125" customWidth="1"/>
    <col min="8453" max="8453" width="18.28515625" customWidth="1"/>
    <col min="8454" max="8454" width="17" customWidth="1"/>
    <col min="8455" max="8455" width="21.28515625" customWidth="1"/>
    <col min="8456" max="8456" width="13.7109375" customWidth="1"/>
    <col min="8457" max="8457" width="16.28515625" customWidth="1"/>
    <col min="8707" max="8707" width="6" customWidth="1"/>
    <col min="8708" max="8708" width="18.42578125" customWidth="1"/>
    <col min="8709" max="8709" width="18.28515625" customWidth="1"/>
    <col min="8710" max="8710" width="17" customWidth="1"/>
    <col min="8711" max="8711" width="21.28515625" customWidth="1"/>
    <col min="8712" max="8712" width="13.7109375" customWidth="1"/>
    <col min="8713" max="8713" width="16.28515625" customWidth="1"/>
    <col min="8963" max="8963" width="6" customWidth="1"/>
    <col min="8964" max="8964" width="18.42578125" customWidth="1"/>
    <col min="8965" max="8965" width="18.28515625" customWidth="1"/>
    <col min="8966" max="8966" width="17" customWidth="1"/>
    <col min="8967" max="8967" width="21.28515625" customWidth="1"/>
    <col min="8968" max="8968" width="13.7109375" customWidth="1"/>
    <col min="8969" max="8969" width="16.28515625" customWidth="1"/>
    <col min="9219" max="9219" width="6" customWidth="1"/>
    <col min="9220" max="9220" width="18.42578125" customWidth="1"/>
    <col min="9221" max="9221" width="18.28515625" customWidth="1"/>
    <col min="9222" max="9222" width="17" customWidth="1"/>
    <col min="9223" max="9223" width="21.28515625" customWidth="1"/>
    <col min="9224" max="9224" width="13.7109375" customWidth="1"/>
    <col min="9225" max="9225" width="16.28515625" customWidth="1"/>
    <col min="9475" max="9475" width="6" customWidth="1"/>
    <col min="9476" max="9476" width="18.42578125" customWidth="1"/>
    <col min="9477" max="9477" width="18.28515625" customWidth="1"/>
    <col min="9478" max="9478" width="17" customWidth="1"/>
    <col min="9479" max="9479" width="21.28515625" customWidth="1"/>
    <col min="9480" max="9480" width="13.7109375" customWidth="1"/>
    <col min="9481" max="9481" width="16.28515625" customWidth="1"/>
    <col min="9731" max="9731" width="6" customWidth="1"/>
    <col min="9732" max="9732" width="18.42578125" customWidth="1"/>
    <col min="9733" max="9733" width="18.28515625" customWidth="1"/>
    <col min="9734" max="9734" width="17" customWidth="1"/>
    <col min="9735" max="9735" width="21.28515625" customWidth="1"/>
    <col min="9736" max="9736" width="13.7109375" customWidth="1"/>
    <col min="9737" max="9737" width="16.28515625" customWidth="1"/>
    <col min="9987" max="9987" width="6" customWidth="1"/>
    <col min="9988" max="9988" width="18.42578125" customWidth="1"/>
    <col min="9989" max="9989" width="18.28515625" customWidth="1"/>
    <col min="9990" max="9990" width="17" customWidth="1"/>
    <col min="9991" max="9991" width="21.28515625" customWidth="1"/>
    <col min="9992" max="9992" width="13.7109375" customWidth="1"/>
    <col min="9993" max="9993" width="16.28515625" customWidth="1"/>
    <col min="10243" max="10243" width="6" customWidth="1"/>
    <col min="10244" max="10244" width="18.42578125" customWidth="1"/>
    <col min="10245" max="10245" width="18.28515625" customWidth="1"/>
    <col min="10246" max="10246" width="17" customWidth="1"/>
    <col min="10247" max="10247" width="21.28515625" customWidth="1"/>
    <col min="10248" max="10248" width="13.7109375" customWidth="1"/>
    <col min="10249" max="10249" width="16.28515625" customWidth="1"/>
    <col min="10499" max="10499" width="6" customWidth="1"/>
    <col min="10500" max="10500" width="18.42578125" customWidth="1"/>
    <col min="10501" max="10501" width="18.28515625" customWidth="1"/>
    <col min="10502" max="10502" width="17" customWidth="1"/>
    <col min="10503" max="10503" width="21.28515625" customWidth="1"/>
    <col min="10504" max="10504" width="13.7109375" customWidth="1"/>
    <col min="10505" max="10505" width="16.28515625" customWidth="1"/>
    <col min="10755" max="10755" width="6" customWidth="1"/>
    <col min="10756" max="10756" width="18.42578125" customWidth="1"/>
    <col min="10757" max="10757" width="18.28515625" customWidth="1"/>
    <col min="10758" max="10758" width="17" customWidth="1"/>
    <col min="10759" max="10759" width="21.28515625" customWidth="1"/>
    <col min="10760" max="10760" width="13.7109375" customWidth="1"/>
    <col min="10761" max="10761" width="16.28515625" customWidth="1"/>
    <col min="11011" max="11011" width="6" customWidth="1"/>
    <col min="11012" max="11012" width="18.42578125" customWidth="1"/>
    <col min="11013" max="11013" width="18.28515625" customWidth="1"/>
    <col min="11014" max="11014" width="17" customWidth="1"/>
    <col min="11015" max="11015" width="21.28515625" customWidth="1"/>
    <col min="11016" max="11016" width="13.7109375" customWidth="1"/>
    <col min="11017" max="11017" width="16.28515625" customWidth="1"/>
    <col min="11267" max="11267" width="6" customWidth="1"/>
    <col min="11268" max="11268" width="18.42578125" customWidth="1"/>
    <col min="11269" max="11269" width="18.28515625" customWidth="1"/>
    <col min="11270" max="11270" width="17" customWidth="1"/>
    <col min="11271" max="11271" width="21.28515625" customWidth="1"/>
    <col min="11272" max="11272" width="13.7109375" customWidth="1"/>
    <col min="11273" max="11273" width="16.28515625" customWidth="1"/>
    <col min="11523" max="11523" width="6" customWidth="1"/>
    <col min="11524" max="11524" width="18.42578125" customWidth="1"/>
    <col min="11525" max="11525" width="18.28515625" customWidth="1"/>
    <col min="11526" max="11526" width="17" customWidth="1"/>
    <col min="11527" max="11527" width="21.28515625" customWidth="1"/>
    <col min="11528" max="11528" width="13.7109375" customWidth="1"/>
    <col min="11529" max="11529" width="16.28515625" customWidth="1"/>
    <col min="11779" max="11779" width="6" customWidth="1"/>
    <col min="11780" max="11780" width="18.42578125" customWidth="1"/>
    <col min="11781" max="11781" width="18.28515625" customWidth="1"/>
    <col min="11782" max="11782" width="17" customWidth="1"/>
    <col min="11783" max="11783" width="21.28515625" customWidth="1"/>
    <col min="11784" max="11784" width="13.7109375" customWidth="1"/>
    <col min="11785" max="11785" width="16.28515625" customWidth="1"/>
    <col min="12035" max="12035" width="6" customWidth="1"/>
    <col min="12036" max="12036" width="18.42578125" customWidth="1"/>
    <col min="12037" max="12037" width="18.28515625" customWidth="1"/>
    <col min="12038" max="12038" width="17" customWidth="1"/>
    <col min="12039" max="12039" width="21.28515625" customWidth="1"/>
    <col min="12040" max="12040" width="13.7109375" customWidth="1"/>
    <col min="12041" max="12041" width="16.28515625" customWidth="1"/>
    <col min="12291" max="12291" width="6" customWidth="1"/>
    <col min="12292" max="12292" width="18.42578125" customWidth="1"/>
    <col min="12293" max="12293" width="18.28515625" customWidth="1"/>
    <col min="12294" max="12294" width="17" customWidth="1"/>
    <col min="12295" max="12295" width="21.28515625" customWidth="1"/>
    <col min="12296" max="12296" width="13.7109375" customWidth="1"/>
    <col min="12297" max="12297" width="16.28515625" customWidth="1"/>
    <col min="12547" max="12547" width="6" customWidth="1"/>
    <col min="12548" max="12548" width="18.42578125" customWidth="1"/>
    <col min="12549" max="12549" width="18.28515625" customWidth="1"/>
    <col min="12550" max="12550" width="17" customWidth="1"/>
    <col min="12551" max="12551" width="21.28515625" customWidth="1"/>
    <col min="12552" max="12552" width="13.7109375" customWidth="1"/>
    <col min="12553" max="12553" width="16.28515625" customWidth="1"/>
    <col min="12803" max="12803" width="6" customWidth="1"/>
    <col min="12804" max="12804" width="18.42578125" customWidth="1"/>
    <col min="12805" max="12805" width="18.28515625" customWidth="1"/>
    <col min="12806" max="12806" width="17" customWidth="1"/>
    <col min="12807" max="12807" width="21.28515625" customWidth="1"/>
    <col min="12808" max="12808" width="13.7109375" customWidth="1"/>
    <col min="12809" max="12809" width="16.28515625" customWidth="1"/>
    <col min="13059" max="13059" width="6" customWidth="1"/>
    <col min="13060" max="13060" width="18.42578125" customWidth="1"/>
    <col min="13061" max="13061" width="18.28515625" customWidth="1"/>
    <col min="13062" max="13062" width="17" customWidth="1"/>
    <col min="13063" max="13063" width="21.28515625" customWidth="1"/>
    <col min="13064" max="13064" width="13.7109375" customWidth="1"/>
    <col min="13065" max="13065" width="16.28515625" customWidth="1"/>
    <col min="13315" max="13315" width="6" customWidth="1"/>
    <col min="13316" max="13316" width="18.42578125" customWidth="1"/>
    <col min="13317" max="13317" width="18.28515625" customWidth="1"/>
    <col min="13318" max="13318" width="17" customWidth="1"/>
    <col min="13319" max="13319" width="21.28515625" customWidth="1"/>
    <col min="13320" max="13320" width="13.7109375" customWidth="1"/>
    <col min="13321" max="13321" width="16.28515625" customWidth="1"/>
    <col min="13571" max="13571" width="6" customWidth="1"/>
    <col min="13572" max="13572" width="18.42578125" customWidth="1"/>
    <col min="13573" max="13573" width="18.28515625" customWidth="1"/>
    <col min="13574" max="13574" width="17" customWidth="1"/>
    <col min="13575" max="13575" width="21.28515625" customWidth="1"/>
    <col min="13576" max="13576" width="13.7109375" customWidth="1"/>
    <col min="13577" max="13577" width="16.28515625" customWidth="1"/>
    <col min="13827" max="13827" width="6" customWidth="1"/>
    <col min="13828" max="13828" width="18.42578125" customWidth="1"/>
    <col min="13829" max="13829" width="18.28515625" customWidth="1"/>
    <col min="13830" max="13830" width="17" customWidth="1"/>
    <col min="13831" max="13831" width="21.28515625" customWidth="1"/>
    <col min="13832" max="13832" width="13.7109375" customWidth="1"/>
    <col min="13833" max="13833" width="16.28515625" customWidth="1"/>
    <col min="14083" max="14083" width="6" customWidth="1"/>
    <col min="14084" max="14084" width="18.42578125" customWidth="1"/>
    <col min="14085" max="14085" width="18.28515625" customWidth="1"/>
    <col min="14086" max="14086" width="17" customWidth="1"/>
    <col min="14087" max="14087" width="21.28515625" customWidth="1"/>
    <col min="14088" max="14088" width="13.7109375" customWidth="1"/>
    <col min="14089" max="14089" width="16.28515625" customWidth="1"/>
    <col min="14339" max="14339" width="6" customWidth="1"/>
    <col min="14340" max="14340" width="18.42578125" customWidth="1"/>
    <col min="14341" max="14341" width="18.28515625" customWidth="1"/>
    <col min="14342" max="14342" width="17" customWidth="1"/>
    <col min="14343" max="14343" width="21.28515625" customWidth="1"/>
    <col min="14344" max="14344" width="13.7109375" customWidth="1"/>
    <col min="14345" max="14345" width="16.28515625" customWidth="1"/>
    <col min="14595" max="14595" width="6" customWidth="1"/>
    <col min="14596" max="14596" width="18.42578125" customWidth="1"/>
    <col min="14597" max="14597" width="18.28515625" customWidth="1"/>
    <col min="14598" max="14598" width="17" customWidth="1"/>
    <col min="14599" max="14599" width="21.28515625" customWidth="1"/>
    <col min="14600" max="14600" width="13.7109375" customWidth="1"/>
    <col min="14601" max="14601" width="16.28515625" customWidth="1"/>
    <col min="14851" max="14851" width="6" customWidth="1"/>
    <col min="14852" max="14852" width="18.42578125" customWidth="1"/>
    <col min="14853" max="14853" width="18.28515625" customWidth="1"/>
    <col min="14854" max="14854" width="17" customWidth="1"/>
    <col min="14855" max="14855" width="21.28515625" customWidth="1"/>
    <col min="14856" max="14856" width="13.7109375" customWidth="1"/>
    <col min="14857" max="14857" width="16.28515625" customWidth="1"/>
    <col min="15107" max="15107" width="6" customWidth="1"/>
    <col min="15108" max="15108" width="18.42578125" customWidth="1"/>
    <col min="15109" max="15109" width="18.28515625" customWidth="1"/>
    <col min="15110" max="15110" width="17" customWidth="1"/>
    <col min="15111" max="15111" width="21.28515625" customWidth="1"/>
    <col min="15112" max="15112" width="13.7109375" customWidth="1"/>
    <col min="15113" max="15113" width="16.28515625" customWidth="1"/>
    <col min="15363" max="15363" width="6" customWidth="1"/>
    <col min="15364" max="15364" width="18.42578125" customWidth="1"/>
    <col min="15365" max="15365" width="18.28515625" customWidth="1"/>
    <col min="15366" max="15366" width="17" customWidth="1"/>
    <col min="15367" max="15367" width="21.28515625" customWidth="1"/>
    <col min="15368" max="15368" width="13.7109375" customWidth="1"/>
    <col min="15369" max="15369" width="16.28515625" customWidth="1"/>
    <col min="15619" max="15619" width="6" customWidth="1"/>
    <col min="15620" max="15620" width="18.42578125" customWidth="1"/>
    <col min="15621" max="15621" width="18.28515625" customWidth="1"/>
    <col min="15622" max="15622" width="17" customWidth="1"/>
    <col min="15623" max="15623" width="21.28515625" customWidth="1"/>
    <col min="15624" max="15624" width="13.7109375" customWidth="1"/>
    <col min="15625" max="15625" width="16.28515625" customWidth="1"/>
    <col min="15875" max="15875" width="6" customWidth="1"/>
    <col min="15876" max="15876" width="18.42578125" customWidth="1"/>
    <col min="15877" max="15877" width="18.28515625" customWidth="1"/>
    <col min="15878" max="15878" width="17" customWidth="1"/>
    <col min="15879" max="15879" width="21.28515625" customWidth="1"/>
    <col min="15880" max="15880" width="13.7109375" customWidth="1"/>
    <col min="15881" max="15881" width="16.28515625" customWidth="1"/>
    <col min="16131" max="16131" width="6" customWidth="1"/>
    <col min="16132" max="16132" width="18.42578125" customWidth="1"/>
    <col min="16133" max="16133" width="18.28515625" customWidth="1"/>
    <col min="16134" max="16134" width="17" customWidth="1"/>
    <col min="16135" max="16135" width="21.28515625" customWidth="1"/>
    <col min="16136" max="16136" width="13.7109375" customWidth="1"/>
    <col min="16137" max="16137" width="16.28515625" customWidth="1"/>
  </cols>
  <sheetData>
    <row r="1" spans="2:11" ht="23.25" customHeight="1">
      <c r="B1" s="609" t="s">
        <v>332</v>
      </c>
      <c r="C1" s="609"/>
      <c r="D1" s="609"/>
      <c r="E1" s="609"/>
      <c r="F1" s="609"/>
      <c r="G1" s="609"/>
      <c r="H1" s="609"/>
      <c r="I1" s="609"/>
      <c r="J1" s="609"/>
      <c r="K1" s="609"/>
    </row>
    <row r="2" spans="2:11">
      <c r="B2" s="569" t="s">
        <v>333</v>
      </c>
      <c r="C2" s="569"/>
      <c r="D2" s="569"/>
      <c r="E2" s="569"/>
      <c r="F2" s="569"/>
      <c r="G2" s="569"/>
      <c r="H2" s="569"/>
      <c r="I2" s="569"/>
      <c r="J2" s="569"/>
      <c r="K2" s="569"/>
    </row>
    <row r="3" spans="2:11" ht="15">
      <c r="B3" s="258" t="s">
        <v>334</v>
      </c>
      <c r="H3" s="272" t="str">
        <f>Data!E9</f>
        <v>BOOMAIAH</v>
      </c>
      <c r="I3" s="272"/>
    </row>
    <row r="4" spans="2:11" ht="14.25">
      <c r="B4" s="486" t="str">
        <f>Data!U9</f>
        <v>P.E.T.</v>
      </c>
      <c r="C4" s="486"/>
      <c r="D4" s="253" t="s">
        <v>335</v>
      </c>
      <c r="E4" s="486" t="str">
        <f>Data!E10</f>
        <v>Z.P.S.S.AKENAPALLI</v>
      </c>
      <c r="F4" s="486"/>
    </row>
    <row r="5" spans="2:11">
      <c r="B5" t="s">
        <v>347</v>
      </c>
      <c r="E5" s="486" t="str">
        <f>Data!U3</f>
        <v>HEAD MASTER</v>
      </c>
      <c r="F5" s="486"/>
    </row>
    <row r="8" spans="2:11" ht="38.25">
      <c r="B8" s="196" t="s">
        <v>336</v>
      </c>
      <c r="C8" s="196" t="s">
        <v>337</v>
      </c>
      <c r="D8" s="196" t="s">
        <v>323</v>
      </c>
      <c r="E8" s="196" t="s">
        <v>202</v>
      </c>
      <c r="F8" s="196" t="s">
        <v>338</v>
      </c>
      <c r="G8" s="196" t="s">
        <v>339</v>
      </c>
      <c r="H8" s="196" t="s">
        <v>340</v>
      </c>
      <c r="I8" s="196" t="s">
        <v>341</v>
      </c>
      <c r="J8" s="610" t="s">
        <v>6</v>
      </c>
      <c r="K8" s="611"/>
    </row>
    <row r="9" spans="2:11" ht="31.5" customHeight="1">
      <c r="B9" s="256">
        <v>1</v>
      </c>
      <c r="C9" s="256" t="str">
        <f>Data!C14</f>
        <v>PRC Arrears</v>
      </c>
      <c r="D9" s="256" t="str">
        <f>Data!E14</f>
        <v>Jan,2009 to June,2009</v>
      </c>
      <c r="E9" s="257">
        <f>Data!N14</f>
        <v>39995</v>
      </c>
      <c r="F9" s="256">
        <f>Data!V14</f>
        <v>6645</v>
      </c>
      <c r="G9" s="256" t="str">
        <f>Data!R14</f>
        <v>1310-5780 Dt.23-07-2009</v>
      </c>
      <c r="H9" s="269">
        <f>Data!Y14</f>
        <v>0</v>
      </c>
      <c r="I9" s="269">
        <f>Data!Z14</f>
        <v>123</v>
      </c>
      <c r="J9" s="608">
        <f>F9+H9+I9</f>
        <v>6768</v>
      </c>
      <c r="K9" s="608"/>
    </row>
    <row r="10" spans="2:11" ht="28.5" customHeight="1">
      <c r="B10" s="256">
        <v>2</v>
      </c>
      <c r="C10" s="256" t="str">
        <f>Data!C15</f>
        <v>DA Arrears</v>
      </c>
      <c r="D10" s="256" t="str">
        <f>Data!E15</f>
        <v>July,2009 to Dec,2009</v>
      </c>
      <c r="E10" s="257">
        <f>Data!N15</f>
        <v>40179</v>
      </c>
      <c r="F10" s="256">
        <f>Data!V15</f>
        <v>2856</v>
      </c>
      <c r="G10" s="256" t="str">
        <f>Data!R15</f>
        <v>1310-5781 Dt.23-01-2010</v>
      </c>
      <c r="H10" s="269">
        <f>Data!Y15</f>
        <v>0</v>
      </c>
      <c r="I10" s="269">
        <f>Data!Z15</f>
        <v>123</v>
      </c>
      <c r="J10" s="608">
        <f t="shared" ref="J10:J15" si="0">F10+H10+I10</f>
        <v>2979</v>
      </c>
      <c r="K10" s="608"/>
    </row>
    <row r="11" spans="2:11" ht="24" customHeight="1">
      <c r="B11" s="256">
        <v>3</v>
      </c>
      <c r="C11" s="256" t="str">
        <f>Data!C16</f>
        <v>IR Arrears</v>
      </c>
      <c r="D11" s="256" t="str">
        <f>Data!E16</f>
        <v>Jan,,2010 to June,2010</v>
      </c>
      <c r="E11" s="257">
        <f>Data!N16</f>
        <v>40360</v>
      </c>
      <c r="F11" s="256">
        <f>Data!V16</f>
        <v>4204</v>
      </c>
      <c r="G11" s="256" t="str">
        <f>Data!R16</f>
        <v>1310-6580 Dt.02-07-2010</v>
      </c>
      <c r="H11" s="269">
        <f>Data!Y16</f>
        <v>430</v>
      </c>
      <c r="I11" s="269">
        <f>Data!Z16</f>
        <v>124</v>
      </c>
      <c r="J11" s="608">
        <f t="shared" si="0"/>
        <v>4758</v>
      </c>
      <c r="K11" s="608"/>
    </row>
    <row r="12" spans="2:11" ht="24" customHeight="1">
      <c r="B12" s="256">
        <v>4</v>
      </c>
      <c r="C12" s="256" t="str">
        <f>Data!C17</f>
        <v>PRC Arrears</v>
      </c>
      <c r="D12" s="256" t="str">
        <f>Data!E17</f>
        <v>July,2008 to Apr,2010</v>
      </c>
      <c r="E12" s="257">
        <f>Data!N17</f>
        <v>40299</v>
      </c>
      <c r="F12" s="256">
        <f>Data!V17</f>
        <v>5978</v>
      </c>
      <c r="G12" s="256" t="str">
        <f>Data!R17</f>
        <v>1310-15384 Dt.27-05-2010</v>
      </c>
      <c r="H12" s="269">
        <f>Data!Y17</f>
        <v>4567</v>
      </c>
      <c r="I12" s="269">
        <f>Data!Z17</f>
        <v>4356</v>
      </c>
      <c r="J12" s="608">
        <f t="shared" si="0"/>
        <v>14901</v>
      </c>
      <c r="K12" s="608"/>
    </row>
    <row r="13" spans="2:11" ht="24" customHeight="1">
      <c r="B13" s="256">
        <v>5</v>
      </c>
      <c r="C13" s="256" t="str">
        <f>Data!C18</f>
        <v>DA Arrears</v>
      </c>
      <c r="D13" s="256" t="str">
        <f>Data!E18</f>
        <v>Jan,2011 to May,2011</v>
      </c>
      <c r="E13" s="257">
        <f>Data!N18</f>
        <v>40695</v>
      </c>
      <c r="F13" s="256">
        <f>Data!V18</f>
        <v>2192</v>
      </c>
      <c r="G13" s="256" t="str">
        <f>Data!R18</f>
        <v>1310-3497 Dt.30-06-2011</v>
      </c>
      <c r="H13" s="269">
        <f>Data!Y18</f>
        <v>230</v>
      </c>
      <c r="I13" s="269">
        <f>Data!Z18</f>
        <v>123</v>
      </c>
      <c r="J13" s="608">
        <f t="shared" si="0"/>
        <v>2545</v>
      </c>
      <c r="K13" s="608"/>
    </row>
    <row r="14" spans="2:11" ht="29.25" customHeight="1">
      <c r="B14" s="256">
        <v>6</v>
      </c>
      <c r="C14" s="256" t="str">
        <f>Data!C19</f>
        <v>DA Arrears</v>
      </c>
      <c r="D14" s="256" t="str">
        <f>Data!E19</f>
        <v>July,2011 to Oct,2011</v>
      </c>
      <c r="E14" s="257">
        <f>Data!N19</f>
        <v>40940</v>
      </c>
      <c r="F14" s="256">
        <f>Data!V19</f>
        <v>2560</v>
      </c>
      <c r="G14" s="256" t="str">
        <f>Data!R19</f>
        <v>1310-14155 Dt.13-02-2012</v>
      </c>
      <c r="H14" s="269">
        <f>Data!Y19</f>
        <v>456</v>
      </c>
      <c r="I14" s="269">
        <f>Data!Z19</f>
        <v>123</v>
      </c>
      <c r="J14" s="608">
        <f t="shared" si="0"/>
        <v>3139</v>
      </c>
      <c r="K14" s="608"/>
    </row>
    <row r="15" spans="2:11" ht="25.5" customHeight="1">
      <c r="B15" s="256">
        <v>7</v>
      </c>
      <c r="C15" s="256" t="str">
        <f>Data!C20</f>
        <v>DA Arrears</v>
      </c>
      <c r="D15" s="256" t="str">
        <f>Data!E20</f>
        <v>Jan,2012 to May,2012</v>
      </c>
      <c r="E15" s="257">
        <f>Data!N20</f>
        <v>41091</v>
      </c>
      <c r="F15" s="256">
        <f>Data!V20</f>
        <v>2628</v>
      </c>
      <c r="G15" s="256" t="str">
        <f>Data!R20</f>
        <v>1310-4137 Dt.11-07-2012</v>
      </c>
      <c r="H15" s="269">
        <f>Data!Y20</f>
        <v>432</v>
      </c>
      <c r="I15" s="269">
        <f>Data!Z20</f>
        <v>123</v>
      </c>
      <c r="J15" s="608">
        <f t="shared" si="0"/>
        <v>3183</v>
      </c>
      <c r="K15" s="608"/>
    </row>
    <row r="16" spans="2:11" ht="25.5" customHeight="1">
      <c r="B16" s="256">
        <v>8</v>
      </c>
      <c r="C16" s="256" t="str">
        <f>Data!C21</f>
        <v>DA Arrears</v>
      </c>
      <c r="D16" s="256" t="str">
        <f>Data!E21</f>
        <v>July,2012 to Dec,2012</v>
      </c>
      <c r="E16" s="257">
        <f>Data!N21</f>
        <v>41244</v>
      </c>
      <c r="F16" s="256">
        <f>Data!V21</f>
        <v>3456</v>
      </c>
      <c r="G16" s="256" t="str">
        <f>Data!R21</f>
        <v>1310-4137 Dt.11-01-2013</v>
      </c>
      <c r="H16" s="269">
        <f>Data!Y21</f>
        <v>435</v>
      </c>
      <c r="I16" s="269">
        <f>Data!Z21</f>
        <v>5678</v>
      </c>
      <c r="J16" s="608">
        <f t="shared" ref="J16:J23" si="1">F16+H16+I16</f>
        <v>9569</v>
      </c>
      <c r="K16" s="608"/>
    </row>
    <row r="17" spans="2:11" ht="25.5" customHeight="1">
      <c r="B17" s="256">
        <v>9</v>
      </c>
      <c r="C17" s="256" t="str">
        <f>Data!C22</f>
        <v>IR Arrears</v>
      </c>
      <c r="D17" s="256">
        <f>Data!E22</f>
        <v>0</v>
      </c>
      <c r="E17" s="257">
        <f>Data!N22</f>
        <v>0</v>
      </c>
      <c r="F17" s="256">
        <f>Data!V22</f>
        <v>0</v>
      </c>
      <c r="G17" s="256">
        <f>Data!R22</f>
        <v>0</v>
      </c>
      <c r="H17" s="269">
        <f>Data!Y22</f>
        <v>0</v>
      </c>
      <c r="I17" s="269">
        <f>Data!Z22</f>
        <v>0</v>
      </c>
      <c r="J17" s="608">
        <f t="shared" si="1"/>
        <v>0</v>
      </c>
      <c r="K17" s="608"/>
    </row>
    <row r="18" spans="2:11" ht="25.5" customHeight="1">
      <c r="B18" s="256">
        <v>10</v>
      </c>
      <c r="C18" s="256" t="str">
        <f>Data!C23</f>
        <v>DA Arrears</v>
      </c>
      <c r="D18" s="256">
        <f>Data!E23</f>
        <v>0</v>
      </c>
      <c r="E18" s="257">
        <f>Data!N23</f>
        <v>0</v>
      </c>
      <c r="F18" s="256">
        <f>Data!V23</f>
        <v>0</v>
      </c>
      <c r="G18" s="256">
        <f>Data!R23</f>
        <v>0</v>
      </c>
      <c r="H18" s="269">
        <f>Data!Y23</f>
        <v>0</v>
      </c>
      <c r="I18" s="269">
        <f>Data!Z23</f>
        <v>0</v>
      </c>
      <c r="J18" s="608">
        <f t="shared" si="1"/>
        <v>0</v>
      </c>
      <c r="K18" s="608"/>
    </row>
    <row r="19" spans="2:11" ht="25.5" customHeight="1">
      <c r="B19" s="256">
        <v>11</v>
      </c>
      <c r="C19" s="256" t="str">
        <f>Data!C24</f>
        <v>DA Arrears</v>
      </c>
      <c r="D19" s="256">
        <f>Data!E24</f>
        <v>0</v>
      </c>
      <c r="E19" s="257">
        <f>Data!N24</f>
        <v>0</v>
      </c>
      <c r="F19" s="256">
        <f>Data!V24</f>
        <v>0</v>
      </c>
      <c r="G19" s="256">
        <f>Data!R24</f>
        <v>0</v>
      </c>
      <c r="H19" s="269">
        <f>Data!Y24</f>
        <v>0</v>
      </c>
      <c r="I19" s="269">
        <f>Data!Z24</f>
        <v>0</v>
      </c>
      <c r="J19" s="608">
        <f t="shared" si="1"/>
        <v>0</v>
      </c>
      <c r="K19" s="608"/>
    </row>
    <row r="20" spans="2:11" ht="25.5" customHeight="1">
      <c r="B20" s="256">
        <v>12</v>
      </c>
      <c r="C20" s="256" t="str">
        <f>Data!C25</f>
        <v>DA Arrears</v>
      </c>
      <c r="D20" s="256">
        <f>Data!E25</f>
        <v>0</v>
      </c>
      <c r="E20" s="257">
        <f>Data!N25</f>
        <v>0</v>
      </c>
      <c r="F20" s="256">
        <f>Data!V25</f>
        <v>0</v>
      </c>
      <c r="G20" s="256">
        <f>Data!R25</f>
        <v>0</v>
      </c>
      <c r="H20" s="269">
        <f>Data!Y25</f>
        <v>0</v>
      </c>
      <c r="I20" s="269">
        <f>Data!Z25</f>
        <v>0</v>
      </c>
      <c r="J20" s="608">
        <f t="shared" si="1"/>
        <v>0</v>
      </c>
      <c r="K20" s="608"/>
    </row>
    <row r="21" spans="2:11" ht="25.5" customHeight="1">
      <c r="B21" s="256">
        <v>13</v>
      </c>
      <c r="C21" s="256" t="str">
        <f>Data!C26</f>
        <v>DA Arrears</v>
      </c>
      <c r="D21" s="256">
        <f>Data!E26</f>
        <v>0</v>
      </c>
      <c r="E21" s="257">
        <f>Data!N26</f>
        <v>0</v>
      </c>
      <c r="F21" s="256">
        <f>Data!V26</f>
        <v>0</v>
      </c>
      <c r="G21" s="256">
        <f>Data!R26</f>
        <v>0</v>
      </c>
      <c r="H21" s="269">
        <f>Data!Y26</f>
        <v>0</v>
      </c>
      <c r="I21" s="269">
        <f>Data!Z26</f>
        <v>0</v>
      </c>
      <c r="J21" s="608">
        <f t="shared" si="1"/>
        <v>0</v>
      </c>
      <c r="K21" s="608"/>
    </row>
    <row r="22" spans="2:11" ht="25.5" customHeight="1">
      <c r="B22" s="256">
        <v>14</v>
      </c>
      <c r="C22" s="256" t="str">
        <f>Data!C27</f>
        <v>DA Arrears</v>
      </c>
      <c r="D22" s="256">
        <f>Data!E27</f>
        <v>0</v>
      </c>
      <c r="E22" s="257">
        <f>Data!N27</f>
        <v>0</v>
      </c>
      <c r="F22" s="256">
        <f>Data!V27</f>
        <v>0</v>
      </c>
      <c r="G22" s="256">
        <f>Data!R27</f>
        <v>0</v>
      </c>
      <c r="H22" s="269">
        <f>Data!Y27</f>
        <v>0</v>
      </c>
      <c r="I22" s="269">
        <f>Data!Z27</f>
        <v>0</v>
      </c>
      <c r="J22" s="608">
        <f t="shared" si="1"/>
        <v>0</v>
      </c>
      <c r="K22" s="608"/>
    </row>
    <row r="23" spans="2:11" ht="24" customHeight="1">
      <c r="B23" s="256">
        <v>15</v>
      </c>
      <c r="C23" s="256" t="str">
        <f>Data!C28</f>
        <v>DA Arrears</v>
      </c>
      <c r="D23" s="256">
        <f>Data!E28</f>
        <v>0</v>
      </c>
      <c r="E23" s="257">
        <f>Data!N28</f>
        <v>0</v>
      </c>
      <c r="F23" s="256">
        <f>Data!V28</f>
        <v>0</v>
      </c>
      <c r="G23" s="256">
        <f>Data!R28</f>
        <v>0</v>
      </c>
      <c r="H23" s="269">
        <f>Data!Y28</f>
        <v>0</v>
      </c>
      <c r="I23" s="269">
        <f>Data!Z28</f>
        <v>0</v>
      </c>
      <c r="J23" s="608">
        <f t="shared" si="1"/>
        <v>0</v>
      </c>
      <c r="K23" s="608"/>
    </row>
    <row r="24" spans="2:11">
      <c r="B24" s="251"/>
    </row>
    <row r="26" spans="2:11">
      <c r="B26" t="s">
        <v>342</v>
      </c>
    </row>
    <row r="27" spans="2:11">
      <c r="F27" t="s">
        <v>208</v>
      </c>
    </row>
    <row r="28" spans="2:11">
      <c r="I28" s="255" t="s">
        <v>344</v>
      </c>
    </row>
    <row r="29" spans="2:11">
      <c r="B29" s="79" t="s">
        <v>343</v>
      </c>
      <c r="I29" s="255" t="s">
        <v>359</v>
      </c>
    </row>
    <row r="30" spans="2:11">
      <c r="B30" s="79" t="s">
        <v>345</v>
      </c>
      <c r="F30" s="249" t="s">
        <v>346</v>
      </c>
    </row>
    <row r="31" spans="2:11">
      <c r="F31" s="249" t="s">
        <v>210</v>
      </c>
    </row>
  </sheetData>
  <mergeCells count="21">
    <mergeCell ref="B1:K1"/>
    <mergeCell ref="B2:K2"/>
    <mergeCell ref="B4:C4"/>
    <mergeCell ref="J23:K23"/>
    <mergeCell ref="J8:K8"/>
    <mergeCell ref="J9:K9"/>
    <mergeCell ref="J10:K10"/>
    <mergeCell ref="J12:K12"/>
    <mergeCell ref="J13:K13"/>
    <mergeCell ref="J11:K11"/>
    <mergeCell ref="J14:K14"/>
    <mergeCell ref="J15:K15"/>
    <mergeCell ref="J16:K16"/>
    <mergeCell ref="J17:K17"/>
    <mergeCell ref="J18:K18"/>
    <mergeCell ref="J19:K19"/>
    <mergeCell ref="J20:K20"/>
    <mergeCell ref="J21:K21"/>
    <mergeCell ref="J22:K22"/>
    <mergeCell ref="E4:F4"/>
    <mergeCell ref="E5:F5"/>
  </mergeCells>
  <printOptions horizontalCentered="1" verticalCentered="1"/>
  <pageMargins left="0.2" right="0.2" top="0.25" bottom="0.25" header="0.3" footer="0.3"/>
  <pageSetup paperSize="9" scale="90" orientation="landscape" horizontalDpi="300" verticalDpi="0" copies="0" r:id="rId1"/>
</worksheet>
</file>

<file path=xl/worksheets/sheet2.xml><?xml version="1.0" encoding="utf-8"?>
<worksheet xmlns="http://schemas.openxmlformats.org/spreadsheetml/2006/main" xmlns:r="http://schemas.openxmlformats.org/officeDocument/2006/relationships">
  <sheetPr codeName="Sheet3">
    <tabColor rgb="FF7030A0"/>
  </sheetPr>
  <dimension ref="A1:W53"/>
  <sheetViews>
    <sheetView workbookViewId="0">
      <selection activeCell="V12" sqref="V12"/>
    </sheetView>
  </sheetViews>
  <sheetFormatPr defaultRowHeight="12.75"/>
  <cols>
    <col min="1" max="4" width="3.7109375" customWidth="1"/>
    <col min="5" max="23" width="4" customWidth="1"/>
  </cols>
  <sheetData>
    <row r="1" spans="1:23" ht="15.75">
      <c r="A1" s="393" t="s">
        <v>110</v>
      </c>
      <c r="B1" s="394"/>
      <c r="C1" s="394"/>
      <c r="D1" s="394"/>
      <c r="E1" s="394"/>
      <c r="F1" s="394"/>
      <c r="G1" s="394"/>
      <c r="H1" s="394"/>
      <c r="I1" s="394"/>
      <c r="J1" s="394"/>
      <c r="K1" s="394"/>
      <c r="L1" s="394"/>
      <c r="M1" s="394"/>
      <c r="N1" s="394"/>
      <c r="O1" s="394"/>
      <c r="P1" s="394"/>
      <c r="Q1" s="394"/>
      <c r="R1" s="394"/>
      <c r="S1" s="394"/>
      <c r="T1" s="394"/>
      <c r="U1" s="394"/>
      <c r="V1" s="394"/>
      <c r="W1" s="395"/>
    </row>
    <row r="2" spans="1:23" ht="16.5" thickBot="1">
      <c r="A2" s="396" t="s">
        <v>87</v>
      </c>
      <c r="B2" s="397"/>
      <c r="C2" s="397"/>
      <c r="D2" s="397"/>
      <c r="E2" s="397"/>
      <c r="F2" s="397"/>
      <c r="G2" s="397"/>
      <c r="H2" s="397"/>
      <c r="I2" s="397"/>
      <c r="J2" s="397"/>
      <c r="K2" s="397"/>
      <c r="L2" s="397"/>
      <c r="M2" s="397"/>
      <c r="N2" s="397"/>
      <c r="O2" s="397"/>
      <c r="P2" s="397"/>
      <c r="Q2" s="397"/>
      <c r="R2" s="397"/>
      <c r="S2" s="397"/>
      <c r="T2" s="397"/>
      <c r="U2" s="397"/>
      <c r="V2" s="397"/>
      <c r="W2" s="398"/>
    </row>
    <row r="3" spans="1:23" ht="14.25">
      <c r="A3" s="399" t="s">
        <v>111</v>
      </c>
      <c r="B3" s="400"/>
      <c r="C3" s="400"/>
      <c r="D3" s="401"/>
      <c r="E3" s="36">
        <f>Data!E5</f>
        <v>1</v>
      </c>
      <c r="F3" s="36">
        <f>Data!F5</f>
        <v>3</v>
      </c>
      <c r="G3" s="36">
        <f>Data!G5</f>
        <v>1</v>
      </c>
      <c r="H3" s="36">
        <f>Data!H5</f>
        <v>0</v>
      </c>
      <c r="I3" s="7"/>
      <c r="J3" s="7"/>
      <c r="K3" s="7"/>
      <c r="L3" s="7"/>
      <c r="M3" s="7"/>
      <c r="N3" s="7"/>
      <c r="O3" s="7"/>
      <c r="P3" s="77"/>
      <c r="Q3" s="87"/>
      <c r="R3" s="87"/>
      <c r="S3" s="87"/>
      <c r="T3" s="87"/>
      <c r="U3" s="87"/>
      <c r="V3" s="87"/>
      <c r="W3" s="88"/>
    </row>
    <row r="4" spans="1:23" ht="14.25">
      <c r="A4" s="402" t="s">
        <v>112</v>
      </c>
      <c r="B4" s="403"/>
      <c r="C4" s="403"/>
      <c r="D4" s="403"/>
      <c r="E4" s="89" t="str">
        <f>Data!U5</f>
        <v>STO, Mancherial</v>
      </c>
      <c r="F4" s="7"/>
      <c r="G4" s="7"/>
      <c r="H4" s="7"/>
      <c r="I4" s="7"/>
      <c r="J4" s="7"/>
      <c r="K4" s="90"/>
      <c r="L4" s="7"/>
      <c r="M4" s="7"/>
      <c r="N4" s="7"/>
      <c r="O4" s="7"/>
      <c r="P4" s="77"/>
      <c r="Q4" s="87"/>
      <c r="R4" s="87"/>
      <c r="S4" s="87"/>
      <c r="T4" s="87"/>
      <c r="U4" s="87"/>
      <c r="V4" s="87"/>
      <c r="W4" s="88"/>
    </row>
    <row r="5" spans="1:23" ht="14.25">
      <c r="A5" s="399" t="s">
        <v>113</v>
      </c>
      <c r="B5" s="400"/>
      <c r="C5" s="400"/>
      <c r="D5" s="401"/>
      <c r="E5" s="36">
        <f>Data!E4</f>
        <v>1</v>
      </c>
      <c r="F5" s="36">
        <f>Data!F4</f>
        <v>3</v>
      </c>
      <c r="G5" s="36">
        <f>Data!G4</f>
        <v>1</v>
      </c>
      <c r="H5" s="36">
        <f>Data!H4</f>
        <v>0</v>
      </c>
      <c r="I5" s="36">
        <f>Data!I4</f>
        <v>0</v>
      </c>
      <c r="J5" s="36">
        <f>Data!J4</f>
        <v>1</v>
      </c>
      <c r="K5" s="36">
        <f>Data!K4</f>
        <v>0</v>
      </c>
      <c r="L5" s="36">
        <f>Data!L4</f>
        <v>8</v>
      </c>
      <c r="M5" s="36">
        <f>Data!M4</f>
        <v>0</v>
      </c>
      <c r="N5" s="36">
        <f>Data!N4</f>
        <v>2</v>
      </c>
      <c r="O5" s="36">
        <f>Data!O4</f>
        <v>2</v>
      </c>
      <c r="P5" s="77"/>
      <c r="Q5" s="87"/>
      <c r="R5" s="87"/>
      <c r="S5" s="87"/>
      <c r="T5" s="87"/>
      <c r="U5" s="87"/>
      <c r="V5" s="87"/>
      <c r="W5" s="88"/>
    </row>
    <row r="6" spans="1:23" ht="14.25">
      <c r="A6" s="91" t="s">
        <v>88</v>
      </c>
      <c r="B6" s="87"/>
      <c r="C6" s="87"/>
      <c r="D6" s="92"/>
      <c r="E6" s="93" t="str">
        <f>Data!U3</f>
        <v>HEAD MASTER</v>
      </c>
      <c r="F6" s="77"/>
      <c r="G6" s="77"/>
      <c r="H6" s="77"/>
      <c r="I6" s="77"/>
      <c r="J6" s="77"/>
      <c r="K6" s="77"/>
      <c r="L6" s="77"/>
      <c r="M6" s="93" t="s">
        <v>89</v>
      </c>
      <c r="N6" s="77"/>
      <c r="O6" s="77"/>
      <c r="P6" s="77"/>
      <c r="Q6" s="94" t="str">
        <f>Data!U4</f>
        <v>Z.P.S.S.AKENAPALLI</v>
      </c>
      <c r="R6" s="95"/>
      <c r="S6" s="87"/>
      <c r="T6" s="87"/>
      <c r="U6" s="87"/>
      <c r="V6" s="87"/>
      <c r="W6" s="88"/>
    </row>
    <row r="7" spans="1:23" ht="14.25">
      <c r="A7" s="96" t="s">
        <v>115</v>
      </c>
      <c r="B7" s="87"/>
      <c r="C7" s="87"/>
      <c r="D7" s="87"/>
      <c r="E7" s="36">
        <f>Data!E6</f>
        <v>0</v>
      </c>
      <c r="F7" s="36">
        <f>Data!F6</f>
        <v>1</v>
      </c>
      <c r="G7" s="36">
        <f>Data!G6</f>
        <v>2</v>
      </c>
      <c r="H7" s="36">
        <f>Data!H6</f>
        <v>4</v>
      </c>
      <c r="I7" s="97"/>
      <c r="J7" s="97"/>
      <c r="L7" s="95"/>
      <c r="M7" s="93" t="s">
        <v>116</v>
      </c>
      <c r="N7" s="87"/>
      <c r="P7" s="95"/>
      <c r="Q7" s="30" t="str">
        <f>Data!U6</f>
        <v>SBH MANCHERIAL</v>
      </c>
      <c r="R7" s="87"/>
      <c r="S7" s="87"/>
      <c r="T7" s="87"/>
      <c r="U7" s="87"/>
      <c r="V7" s="87"/>
      <c r="W7" s="88"/>
    </row>
    <row r="8" spans="1:23" ht="14.25">
      <c r="A8" s="98" t="s">
        <v>117</v>
      </c>
      <c r="B8" s="87"/>
      <c r="C8" s="87"/>
      <c r="D8" s="87"/>
      <c r="E8" s="99">
        <f>'APTC-47'!E15</f>
        <v>8</v>
      </c>
      <c r="F8" s="99">
        <f>'APTC-47'!F15</f>
        <v>0</v>
      </c>
      <c r="G8" s="99">
        <f>'APTC-47'!G15</f>
        <v>0</v>
      </c>
      <c r="H8" s="99">
        <f>'APTC-47'!H15</f>
        <v>9</v>
      </c>
      <c r="I8" s="100"/>
      <c r="J8" s="99">
        <f>'APTC-47'!E17</f>
        <v>0</v>
      </c>
      <c r="K8" s="99">
        <f>'APTC-47'!F17</f>
        <v>1</v>
      </c>
      <c r="L8" s="100"/>
      <c r="M8" s="99">
        <f>'APTC-47'!E19</f>
        <v>1</v>
      </c>
      <c r="N8" s="99">
        <f>'APTC-47'!F19</f>
        <v>0</v>
      </c>
      <c r="O8" s="99">
        <f>'APTC-47'!G19</f>
        <v>1</v>
      </c>
      <c r="P8" s="100"/>
      <c r="Q8" s="99"/>
      <c r="R8" s="99"/>
      <c r="S8" s="87"/>
      <c r="T8" s="87"/>
      <c r="U8" s="87"/>
      <c r="V8" s="87"/>
      <c r="W8" s="88"/>
    </row>
    <row r="9" spans="1:23" ht="14.25">
      <c r="A9" s="101"/>
      <c r="B9" s="87"/>
      <c r="C9" s="87"/>
      <c r="D9" s="87"/>
      <c r="E9" s="392" t="s">
        <v>90</v>
      </c>
      <c r="F9" s="392"/>
      <c r="G9" s="392"/>
      <c r="H9" s="102"/>
      <c r="I9" s="103"/>
      <c r="J9" s="392" t="s">
        <v>91</v>
      </c>
      <c r="K9" s="392"/>
      <c r="L9" s="103"/>
      <c r="M9" s="392" t="s">
        <v>92</v>
      </c>
      <c r="N9" s="392"/>
      <c r="O9" s="392"/>
      <c r="P9" s="103"/>
      <c r="Q9" s="392" t="s">
        <v>93</v>
      </c>
      <c r="R9" s="392"/>
      <c r="S9" s="87"/>
      <c r="T9" s="87"/>
      <c r="U9" s="87"/>
      <c r="V9" s="87"/>
      <c r="W9" s="88"/>
    </row>
    <row r="10" spans="1:23" ht="14.25">
      <c r="A10" s="101"/>
      <c r="B10" s="87"/>
      <c r="C10" s="87"/>
      <c r="D10" s="87"/>
      <c r="E10" s="95"/>
      <c r="F10" s="95"/>
      <c r="G10" s="99">
        <f>'APTC-47'!E23</f>
        <v>0</v>
      </c>
      <c r="H10" s="99">
        <f>'APTC-47'!F23</f>
        <v>3</v>
      </c>
      <c r="I10" s="95"/>
      <c r="J10" s="99">
        <f>'APTC-47'!E25</f>
        <v>0</v>
      </c>
      <c r="K10" s="99">
        <f>'APTC-47'!F25</f>
        <v>0</v>
      </c>
      <c r="L10" s="99">
        <f>'APTC-47'!G25</f>
        <v>0</v>
      </c>
      <c r="M10" s="95"/>
      <c r="N10" s="99"/>
      <c r="O10" s="99"/>
      <c r="P10" s="99"/>
      <c r="Q10" s="95"/>
      <c r="R10" s="45"/>
      <c r="S10" s="87"/>
      <c r="T10" s="87"/>
      <c r="U10" s="87"/>
      <c r="V10" s="87"/>
      <c r="W10" s="88"/>
    </row>
    <row r="11" spans="1:23" ht="14.25">
      <c r="A11" s="101"/>
      <c r="B11" s="87"/>
      <c r="C11" s="87"/>
      <c r="D11" s="87"/>
      <c r="E11" s="95"/>
      <c r="F11" s="95"/>
      <c r="G11" s="392" t="s">
        <v>94</v>
      </c>
      <c r="H11" s="392"/>
      <c r="I11" s="95"/>
      <c r="J11" s="392" t="s">
        <v>95</v>
      </c>
      <c r="K11" s="392"/>
      <c r="L11" s="392"/>
      <c r="M11" s="103"/>
      <c r="N11" s="392" t="s">
        <v>118</v>
      </c>
      <c r="O11" s="392"/>
      <c r="P11" s="392"/>
      <c r="Q11" s="103"/>
      <c r="R11" s="87"/>
      <c r="S11" s="87"/>
      <c r="T11" s="87"/>
      <c r="U11" s="87"/>
      <c r="V11" s="87"/>
      <c r="W11" s="88"/>
    </row>
    <row r="12" spans="1:23" ht="24" customHeight="1">
      <c r="A12" s="385" t="s">
        <v>119</v>
      </c>
      <c r="B12" s="386"/>
      <c r="C12" s="386"/>
      <c r="D12" s="387"/>
      <c r="E12" s="99" t="s">
        <v>35</v>
      </c>
      <c r="F12" s="95"/>
      <c r="G12" s="368" t="s">
        <v>120</v>
      </c>
      <c r="H12" s="368"/>
      <c r="I12" s="368"/>
      <c r="J12" s="368"/>
      <c r="K12" s="99" t="s">
        <v>37</v>
      </c>
      <c r="L12" s="95"/>
      <c r="M12" s="388" t="s">
        <v>121</v>
      </c>
      <c r="N12" s="388"/>
      <c r="O12" s="388"/>
      <c r="P12" s="388"/>
      <c r="Q12" s="388"/>
      <c r="R12" s="389"/>
      <c r="S12" s="104">
        <v>2</v>
      </c>
      <c r="T12" s="104">
        <v>2</v>
      </c>
      <c r="U12" s="104">
        <f>G8</f>
        <v>0</v>
      </c>
      <c r="V12" s="104">
        <v>2</v>
      </c>
      <c r="W12" s="88"/>
    </row>
    <row r="13" spans="1:23" ht="14.25">
      <c r="A13" s="108" t="s">
        <v>122</v>
      </c>
      <c r="B13" s="110"/>
      <c r="C13" s="110"/>
      <c r="D13" s="370">
        <f>'APTC-47'!H42</f>
        <v>30519</v>
      </c>
      <c r="E13" s="370"/>
      <c r="F13" s="370"/>
      <c r="G13" s="370"/>
      <c r="H13" s="110" t="s">
        <v>123</v>
      </c>
      <c r="I13" s="110"/>
      <c r="J13" s="110"/>
      <c r="K13" s="110"/>
      <c r="L13" s="371">
        <f>'APTC-47'!H43</f>
        <v>951</v>
      </c>
      <c r="M13" s="371"/>
      <c r="N13" s="371"/>
      <c r="O13" s="105" t="s">
        <v>124</v>
      </c>
      <c r="P13" s="107"/>
      <c r="Q13" s="370">
        <f>D13-L13</f>
        <v>29568</v>
      </c>
      <c r="R13" s="370"/>
      <c r="S13" s="370"/>
      <c r="T13" s="370"/>
      <c r="U13" s="370"/>
      <c r="V13" s="370"/>
      <c r="W13" s="88"/>
    </row>
    <row r="14" spans="1:23" ht="14.25">
      <c r="A14" s="376" t="str">
        <f>"Rupees"&amp;'APTC-47'!B46&amp;"only"</f>
        <v>Rupees     Twenty Nine  Thousand Five  Hundred Sixty Eight  only</v>
      </c>
      <c r="B14" s="377"/>
      <c r="C14" s="377"/>
      <c r="D14" s="377"/>
      <c r="E14" s="377"/>
      <c r="F14" s="377"/>
      <c r="G14" s="377"/>
      <c r="H14" s="377"/>
      <c r="I14" s="377"/>
      <c r="J14" s="377"/>
      <c r="K14" s="377"/>
      <c r="L14" s="377"/>
      <c r="M14" s="377"/>
      <c r="N14" s="377"/>
      <c r="O14" s="377"/>
      <c r="P14" s="377"/>
      <c r="Q14" s="377"/>
      <c r="R14" s="377"/>
      <c r="S14" s="377"/>
      <c r="T14" s="377"/>
      <c r="U14" s="377"/>
      <c r="V14" s="377"/>
      <c r="W14" s="378"/>
    </row>
    <row r="15" spans="1:23" ht="14.25">
      <c r="A15" s="101" t="s">
        <v>125</v>
      </c>
      <c r="B15" s="87"/>
      <c r="C15" s="87"/>
      <c r="D15" s="87"/>
      <c r="E15" s="87"/>
      <c r="F15" s="87"/>
      <c r="G15" s="87"/>
      <c r="H15" s="87"/>
      <c r="I15" s="87"/>
      <c r="J15" s="87"/>
      <c r="K15" s="87"/>
      <c r="L15" s="87"/>
      <c r="M15" s="87"/>
      <c r="N15" s="110" t="s">
        <v>96</v>
      </c>
      <c r="O15" s="87"/>
      <c r="P15" s="87"/>
      <c r="Q15" s="77"/>
      <c r="R15" s="87"/>
      <c r="S15" s="87"/>
      <c r="T15" s="87"/>
      <c r="U15" s="87"/>
      <c r="V15" s="87"/>
      <c r="W15" s="88"/>
    </row>
    <row r="16" spans="1:23" ht="14.25">
      <c r="A16" s="101" t="s">
        <v>126</v>
      </c>
      <c r="B16" s="87"/>
      <c r="C16" s="87"/>
      <c r="D16" s="87"/>
      <c r="E16" s="87"/>
      <c r="F16" s="87"/>
      <c r="G16" s="87"/>
      <c r="H16" s="87"/>
      <c r="I16" s="87"/>
      <c r="J16" s="87"/>
      <c r="K16" s="87"/>
      <c r="L16" s="87"/>
      <c r="M16" s="87"/>
      <c r="N16" s="87"/>
      <c r="O16" s="87"/>
      <c r="P16" s="87"/>
      <c r="Q16" s="45"/>
      <c r="R16" s="87"/>
      <c r="S16" s="87"/>
      <c r="T16" s="87"/>
      <c r="U16" s="87"/>
      <c r="V16" s="87"/>
      <c r="W16" s="88"/>
    </row>
    <row r="17" spans="1:23" ht="14.25">
      <c r="A17" s="101" t="s">
        <v>127</v>
      </c>
      <c r="B17" s="87"/>
      <c r="C17" s="87"/>
      <c r="D17" s="87"/>
      <c r="E17" s="87"/>
      <c r="F17" s="87"/>
      <c r="G17" s="111"/>
      <c r="H17" s="87"/>
      <c r="I17" s="87" t="s">
        <v>128</v>
      </c>
      <c r="J17" s="87"/>
      <c r="K17" s="87"/>
      <c r="L17" s="87"/>
      <c r="M17" s="87"/>
      <c r="N17" s="87"/>
      <c r="O17" s="87"/>
      <c r="P17" s="87"/>
      <c r="Q17" s="45"/>
      <c r="R17" s="87"/>
      <c r="S17" s="87"/>
      <c r="T17" s="87"/>
      <c r="U17" s="87"/>
      <c r="V17" s="87"/>
      <c r="W17" s="88"/>
    </row>
    <row r="18" spans="1:23" ht="14.25">
      <c r="A18" s="101" t="s">
        <v>129</v>
      </c>
      <c r="B18" s="87"/>
      <c r="C18" s="87"/>
      <c r="D18" s="87"/>
      <c r="E18" s="87"/>
      <c r="F18" s="87"/>
      <c r="G18" s="87"/>
      <c r="H18" s="87"/>
      <c r="I18" s="87"/>
      <c r="J18" s="87"/>
      <c r="K18" s="87"/>
      <c r="L18" s="87"/>
      <c r="M18" s="87"/>
      <c r="N18" s="87"/>
      <c r="O18" s="87"/>
      <c r="P18" s="87"/>
      <c r="Q18" s="45"/>
      <c r="R18" s="87"/>
      <c r="S18" s="87"/>
      <c r="T18" s="87"/>
      <c r="U18" s="87"/>
      <c r="V18" s="87"/>
      <c r="W18" s="88"/>
    </row>
    <row r="19" spans="1:23" ht="14.25">
      <c r="A19" s="101"/>
      <c r="B19" s="87"/>
      <c r="C19" s="87"/>
      <c r="D19" s="87"/>
      <c r="E19" s="87"/>
      <c r="F19" s="87"/>
      <c r="G19" s="111"/>
      <c r="H19" s="87"/>
      <c r="I19" s="87" t="s">
        <v>130</v>
      </c>
      <c r="J19" s="87"/>
      <c r="K19" s="87"/>
      <c r="L19" s="87"/>
      <c r="M19" s="87"/>
      <c r="N19" s="87"/>
      <c r="O19" s="87"/>
      <c r="P19" s="87"/>
      <c r="Q19" s="45"/>
      <c r="R19" s="87"/>
      <c r="S19" s="87"/>
      <c r="T19" s="87"/>
      <c r="U19" s="87"/>
      <c r="V19" s="87"/>
      <c r="W19" s="88"/>
    </row>
    <row r="20" spans="1:23" ht="14.25">
      <c r="A20" s="101"/>
      <c r="B20" s="87"/>
      <c r="C20" s="87"/>
      <c r="D20" s="87"/>
      <c r="E20" s="87"/>
      <c r="F20" s="87"/>
      <c r="G20" s="111"/>
      <c r="H20" s="87"/>
      <c r="I20" s="87"/>
      <c r="J20" s="87"/>
      <c r="K20" s="87"/>
      <c r="L20" s="87"/>
      <c r="M20" s="87"/>
      <c r="N20" s="87"/>
      <c r="O20" s="87"/>
      <c r="P20" s="87"/>
      <c r="Q20" s="45"/>
      <c r="R20" s="87"/>
      <c r="S20" s="87"/>
      <c r="T20" s="87"/>
      <c r="U20" s="87"/>
      <c r="V20" s="87"/>
      <c r="W20" s="88"/>
    </row>
    <row r="21" spans="1:23" ht="14.25">
      <c r="A21" s="101"/>
      <c r="B21" s="87"/>
      <c r="C21" s="87"/>
      <c r="D21" s="87"/>
      <c r="E21" s="87"/>
      <c r="F21" s="87"/>
      <c r="G21" s="87"/>
      <c r="H21" s="87"/>
      <c r="I21" s="87"/>
      <c r="J21" s="87"/>
      <c r="K21" s="87"/>
      <c r="L21" s="87"/>
      <c r="M21" s="87"/>
      <c r="N21" s="87"/>
      <c r="O21" s="87"/>
      <c r="P21" s="87"/>
      <c r="Q21" s="45"/>
      <c r="R21" s="87"/>
      <c r="S21" s="87"/>
      <c r="T21" s="87"/>
      <c r="U21" s="87"/>
      <c r="V21" s="87"/>
      <c r="W21" s="88"/>
    </row>
    <row r="22" spans="1:23" ht="14.25">
      <c r="A22" s="101"/>
      <c r="B22" s="111"/>
      <c r="C22" s="87" t="s">
        <v>97</v>
      </c>
      <c r="D22" s="87"/>
      <c r="E22" s="87"/>
      <c r="F22" s="87"/>
      <c r="G22" s="87"/>
      <c r="H22" s="87"/>
      <c r="I22" s="111"/>
      <c r="J22" s="111"/>
      <c r="K22" s="372" t="s">
        <v>98</v>
      </c>
      <c r="L22" s="372"/>
      <c r="M22" s="372"/>
      <c r="N22" s="112"/>
      <c r="O22" s="87"/>
      <c r="P22" s="111"/>
      <c r="Q22" s="45"/>
      <c r="R22" s="87" t="s">
        <v>99</v>
      </c>
      <c r="S22" s="87"/>
      <c r="T22" s="87"/>
      <c r="U22" s="87"/>
      <c r="V22" s="87"/>
      <c r="W22" s="88"/>
    </row>
    <row r="23" spans="1:23" ht="14.25">
      <c r="A23" s="101"/>
      <c r="B23" s="87"/>
      <c r="C23" s="87"/>
      <c r="D23" s="87"/>
      <c r="E23" s="87"/>
      <c r="F23" s="87"/>
      <c r="G23" s="87"/>
      <c r="H23" s="87"/>
      <c r="I23" s="87"/>
      <c r="J23" s="87"/>
      <c r="K23" s="87"/>
      <c r="L23" s="87"/>
      <c r="M23" s="87"/>
      <c r="N23" s="87"/>
      <c r="O23" s="87"/>
      <c r="P23" s="87"/>
      <c r="Q23" s="45"/>
      <c r="R23" s="87"/>
      <c r="S23" s="87"/>
      <c r="T23" s="87"/>
      <c r="U23" s="87"/>
      <c r="V23" s="87"/>
      <c r="W23" s="88"/>
    </row>
    <row r="24" spans="1:23" ht="14.25">
      <c r="A24" s="101"/>
      <c r="B24" s="87"/>
      <c r="C24" s="87"/>
      <c r="D24" s="87"/>
      <c r="E24" s="87"/>
      <c r="F24" s="87"/>
      <c r="G24" s="87"/>
      <c r="H24" s="87"/>
      <c r="I24" s="87"/>
      <c r="J24" s="87"/>
      <c r="K24" s="87"/>
      <c r="L24" s="87"/>
      <c r="M24" s="87"/>
      <c r="N24" s="87"/>
      <c r="O24" s="87"/>
      <c r="P24" s="87"/>
      <c r="Q24" s="45"/>
      <c r="R24" s="87"/>
      <c r="S24" s="87"/>
      <c r="T24" s="87"/>
      <c r="U24" s="87"/>
      <c r="V24" s="87"/>
      <c r="W24" s="88"/>
    </row>
    <row r="25" spans="1:23" ht="14.25">
      <c r="A25" s="101"/>
      <c r="B25" s="87"/>
      <c r="C25" s="87"/>
      <c r="D25" s="87"/>
      <c r="E25" s="87"/>
      <c r="F25" s="87"/>
      <c r="G25" s="87"/>
      <c r="H25" s="87"/>
      <c r="I25" s="87"/>
      <c r="J25" s="87"/>
      <c r="K25" s="87"/>
      <c r="L25" s="87"/>
      <c r="M25" s="87"/>
      <c r="N25" s="87"/>
      <c r="O25" s="87"/>
      <c r="P25" s="87"/>
      <c r="Q25" s="45"/>
      <c r="R25" s="87"/>
      <c r="S25" s="87"/>
      <c r="T25" s="87"/>
      <c r="U25" s="87"/>
      <c r="V25" s="87"/>
      <c r="W25" s="88"/>
    </row>
    <row r="26" spans="1:23" ht="14.25">
      <c r="A26" s="101"/>
      <c r="B26" s="87"/>
      <c r="C26" s="87"/>
      <c r="D26" s="87"/>
      <c r="E26" s="87"/>
      <c r="F26" s="87"/>
      <c r="G26" s="87"/>
      <c r="H26" s="87"/>
      <c r="I26" s="87"/>
      <c r="J26" s="377" t="s">
        <v>97</v>
      </c>
      <c r="K26" s="377"/>
      <c r="L26" s="377"/>
      <c r="M26" s="377"/>
      <c r="N26" s="377"/>
      <c r="O26" s="87"/>
      <c r="P26" s="87"/>
      <c r="Q26" s="45"/>
      <c r="R26" s="87"/>
      <c r="S26" s="87"/>
      <c r="T26" s="87"/>
      <c r="U26" s="87"/>
      <c r="V26" s="87"/>
      <c r="W26" s="88"/>
    </row>
    <row r="27" spans="1:23" ht="15" thickBot="1">
      <c r="A27" s="114"/>
      <c r="B27" s="115"/>
      <c r="C27" s="115"/>
      <c r="D27" s="115"/>
      <c r="E27" s="115"/>
      <c r="F27" s="115"/>
      <c r="G27" s="115"/>
      <c r="H27" s="115"/>
      <c r="I27" s="115"/>
      <c r="J27" s="115"/>
      <c r="K27" s="115"/>
      <c r="L27" s="115"/>
      <c r="M27" s="115"/>
      <c r="N27" s="115"/>
      <c r="O27" s="115"/>
      <c r="P27" s="115"/>
      <c r="Q27" s="73"/>
      <c r="R27" s="115"/>
      <c r="S27" s="115"/>
      <c r="T27" s="115"/>
      <c r="U27" s="115"/>
      <c r="V27" s="115"/>
      <c r="W27" s="116"/>
    </row>
    <row r="28" spans="1:23" ht="15" thickBot="1">
      <c r="A28" s="87"/>
      <c r="B28" s="87"/>
      <c r="C28" s="87"/>
      <c r="D28" s="87"/>
      <c r="E28" s="87"/>
      <c r="F28" s="87"/>
      <c r="G28" s="87"/>
      <c r="H28" s="87"/>
      <c r="I28" s="87"/>
      <c r="J28" s="87"/>
      <c r="K28" s="87"/>
      <c r="L28" s="87"/>
      <c r="M28" s="87"/>
      <c r="N28" s="87"/>
      <c r="O28" s="87"/>
      <c r="P28" s="87"/>
      <c r="Q28" s="45"/>
      <c r="R28" s="87"/>
      <c r="S28" s="87"/>
      <c r="T28" s="87"/>
      <c r="U28" s="87"/>
      <c r="V28" s="87"/>
      <c r="W28" s="87"/>
    </row>
    <row r="29" spans="1:23" ht="18">
      <c r="A29" s="373" t="s">
        <v>131</v>
      </c>
      <c r="B29" s="374"/>
      <c r="C29" s="374"/>
      <c r="D29" s="374"/>
      <c r="E29" s="374"/>
      <c r="F29" s="374"/>
      <c r="G29" s="374"/>
      <c r="H29" s="374"/>
      <c r="I29" s="374"/>
      <c r="J29" s="374"/>
      <c r="K29" s="374"/>
      <c r="L29" s="374"/>
      <c r="M29" s="374"/>
      <c r="N29" s="374"/>
      <c r="O29" s="374"/>
      <c r="P29" s="374"/>
      <c r="Q29" s="374"/>
      <c r="R29" s="374"/>
      <c r="S29" s="374"/>
      <c r="T29" s="374"/>
      <c r="U29" s="374"/>
      <c r="V29" s="374"/>
      <c r="W29" s="375"/>
    </row>
    <row r="30" spans="1:23" ht="13.5" thickBot="1">
      <c r="A30" s="382" t="s">
        <v>132</v>
      </c>
      <c r="B30" s="383"/>
      <c r="C30" s="383"/>
      <c r="D30" s="383"/>
      <c r="E30" s="383"/>
      <c r="F30" s="383"/>
      <c r="G30" s="383"/>
      <c r="H30" s="383"/>
      <c r="I30" s="383"/>
      <c r="J30" s="383"/>
      <c r="K30" s="383"/>
      <c r="L30" s="383"/>
      <c r="M30" s="383"/>
      <c r="N30" s="383"/>
      <c r="O30" s="383"/>
      <c r="P30" s="383"/>
      <c r="Q30" s="383"/>
      <c r="R30" s="383"/>
      <c r="S30" s="383"/>
      <c r="T30" s="383"/>
      <c r="U30" s="383"/>
      <c r="V30" s="383"/>
      <c r="W30" s="384"/>
    </row>
    <row r="31" spans="1:23" ht="14.25">
      <c r="A31" s="98"/>
      <c r="B31" s="94"/>
      <c r="C31" s="94"/>
      <c r="D31" s="94"/>
      <c r="E31" s="94"/>
      <c r="F31" s="94"/>
      <c r="G31" s="94"/>
      <c r="H31" s="77"/>
      <c r="I31" s="77"/>
      <c r="J31" s="77"/>
      <c r="K31" s="94"/>
      <c r="L31" s="94"/>
      <c r="M31" s="94"/>
      <c r="N31" s="94"/>
      <c r="O31" s="94"/>
      <c r="P31" s="94"/>
      <c r="Q31" s="94"/>
      <c r="R31" s="95"/>
      <c r="S31" s="95"/>
      <c r="T31" s="95"/>
      <c r="U31" s="95"/>
      <c r="V31" s="95"/>
      <c r="W31" s="117"/>
    </row>
    <row r="32" spans="1:23" ht="15">
      <c r="A32" s="98" t="s">
        <v>113</v>
      </c>
      <c r="B32" s="76"/>
      <c r="C32" s="76"/>
      <c r="D32" s="74">
        <f>E5</f>
        <v>1</v>
      </c>
      <c r="E32" s="74">
        <f t="shared" ref="E32:N32" si="0">F5</f>
        <v>3</v>
      </c>
      <c r="F32" s="74">
        <f t="shared" si="0"/>
        <v>1</v>
      </c>
      <c r="G32" s="74">
        <f t="shared" si="0"/>
        <v>0</v>
      </c>
      <c r="H32" s="74">
        <f t="shared" si="0"/>
        <v>0</v>
      </c>
      <c r="I32" s="74">
        <f t="shared" si="0"/>
        <v>1</v>
      </c>
      <c r="J32" s="74">
        <f t="shared" si="0"/>
        <v>0</v>
      </c>
      <c r="K32" s="74">
        <f t="shared" si="0"/>
        <v>8</v>
      </c>
      <c r="L32" s="74">
        <f t="shared" si="0"/>
        <v>0</v>
      </c>
      <c r="M32" s="74">
        <f t="shared" si="0"/>
        <v>2</v>
      </c>
      <c r="N32" s="74">
        <f t="shared" si="0"/>
        <v>2</v>
      </c>
      <c r="O32" s="30" t="s">
        <v>168</v>
      </c>
      <c r="P32" s="95"/>
      <c r="Q32" s="76"/>
      <c r="R32" s="95"/>
      <c r="S32" s="99">
        <f>E3</f>
        <v>1</v>
      </c>
      <c r="T32" s="99">
        <f>F3</f>
        <v>3</v>
      </c>
      <c r="U32" s="99">
        <f>G3</f>
        <v>1</v>
      </c>
      <c r="V32" s="99">
        <f>H3</f>
        <v>0</v>
      </c>
      <c r="W32" s="117"/>
    </row>
    <row r="33" spans="1:23" ht="14.25">
      <c r="A33" s="98" t="s">
        <v>88</v>
      </c>
      <c r="B33" s="77"/>
      <c r="C33" s="94"/>
      <c r="D33" s="94"/>
      <c r="E33" s="118" t="str">
        <f>E6</f>
        <v>HEAD MASTER</v>
      </c>
      <c r="F33" s="94"/>
      <c r="G33" s="94"/>
      <c r="H33" s="94"/>
      <c r="I33" s="94"/>
      <c r="J33" s="94"/>
      <c r="K33" s="95"/>
      <c r="L33" s="119"/>
      <c r="M33" s="120"/>
      <c r="N33" s="95"/>
      <c r="O33" s="30" t="s">
        <v>169</v>
      </c>
      <c r="P33" s="95"/>
      <c r="Q33" s="94"/>
      <c r="R33" s="95"/>
      <c r="S33" s="145" t="str">
        <f>E4</f>
        <v>STO, Mancherial</v>
      </c>
      <c r="T33" s="95"/>
      <c r="U33" s="95"/>
      <c r="V33" s="95"/>
      <c r="W33" s="117"/>
    </row>
    <row r="34" spans="1:23" ht="14.25">
      <c r="A34" s="98"/>
      <c r="B34" s="77"/>
      <c r="C34" s="94"/>
      <c r="D34" s="94"/>
      <c r="E34" s="118"/>
      <c r="F34" s="94"/>
      <c r="G34" s="94"/>
      <c r="H34" s="94"/>
      <c r="I34" s="94"/>
      <c r="J34" s="94"/>
      <c r="K34" s="95"/>
      <c r="L34" s="119"/>
      <c r="M34" s="120"/>
      <c r="N34" s="95"/>
      <c r="O34" s="30"/>
      <c r="P34" s="95"/>
      <c r="Q34" s="94"/>
      <c r="R34" s="95"/>
      <c r="S34" s="121"/>
      <c r="T34" s="95"/>
      <c r="U34" s="95"/>
      <c r="V34" s="95"/>
      <c r="W34" s="117"/>
    </row>
    <row r="35" spans="1:23" ht="14.25">
      <c r="A35" s="122" t="s">
        <v>4</v>
      </c>
      <c r="B35" s="77"/>
      <c r="C35" s="77"/>
      <c r="D35" s="77"/>
      <c r="E35" s="77"/>
      <c r="F35" s="77"/>
      <c r="G35" s="77"/>
      <c r="H35" s="77"/>
      <c r="I35" s="77"/>
      <c r="J35" s="77"/>
      <c r="K35" s="77"/>
      <c r="L35" s="77"/>
      <c r="M35" s="77"/>
      <c r="N35" s="77"/>
      <c r="O35" s="77"/>
      <c r="P35" s="77"/>
      <c r="Q35" s="77"/>
      <c r="R35" s="95"/>
      <c r="S35" s="95"/>
      <c r="T35" s="95"/>
      <c r="U35" s="95"/>
      <c r="V35" s="95"/>
      <c r="W35" s="117"/>
    </row>
    <row r="36" spans="1:23" ht="14.25">
      <c r="A36" s="122" t="s">
        <v>133</v>
      </c>
      <c r="B36" s="77"/>
      <c r="C36" s="77"/>
      <c r="D36" s="77"/>
      <c r="E36" s="77"/>
      <c r="F36" s="77"/>
      <c r="G36" s="77"/>
      <c r="H36" s="77"/>
      <c r="I36" s="77"/>
      <c r="J36" s="77"/>
      <c r="K36" s="77"/>
      <c r="L36" s="77"/>
      <c r="M36" s="77"/>
      <c r="N36" s="77"/>
      <c r="O36" s="77"/>
      <c r="P36" s="77"/>
      <c r="Q36" s="77"/>
      <c r="R36" s="95"/>
      <c r="S36" s="95"/>
      <c r="T36" s="95"/>
      <c r="U36" s="95"/>
      <c r="V36" s="95"/>
      <c r="W36" s="117"/>
    </row>
    <row r="37" spans="1:23" ht="14.25">
      <c r="A37" s="390" t="str">
        <f>Q7</f>
        <v>SBH MANCHERIAL</v>
      </c>
      <c r="B37" s="391"/>
      <c r="C37" s="391"/>
      <c r="D37" s="391"/>
      <c r="E37" s="391"/>
      <c r="F37" s="391"/>
      <c r="G37" s="391"/>
      <c r="H37" s="77"/>
      <c r="I37" s="77"/>
      <c r="J37" s="77"/>
      <c r="K37" s="77"/>
      <c r="L37" s="77"/>
      <c r="M37" s="77"/>
      <c r="N37" s="77"/>
      <c r="O37" s="77"/>
      <c r="P37" s="77"/>
      <c r="Q37" s="77"/>
      <c r="R37" s="95"/>
      <c r="S37" s="95"/>
      <c r="T37" s="95"/>
      <c r="U37" s="95"/>
      <c r="V37" s="95"/>
      <c r="W37" s="117"/>
    </row>
    <row r="38" spans="1:23" ht="14.25">
      <c r="A38" s="122"/>
      <c r="B38" s="94" t="s">
        <v>134</v>
      </c>
      <c r="C38" s="77"/>
      <c r="D38" s="77"/>
      <c r="E38" s="77"/>
      <c r="F38" s="77" t="s">
        <v>135</v>
      </c>
      <c r="G38" s="77"/>
      <c r="H38" s="77"/>
      <c r="I38" s="77" t="s">
        <v>136</v>
      </c>
      <c r="J38" s="77"/>
      <c r="K38" s="77"/>
      <c r="L38" s="77"/>
      <c r="M38" s="77" t="s">
        <v>137</v>
      </c>
      <c r="N38" s="77"/>
      <c r="O38" s="370">
        <f>Q13</f>
        <v>29568</v>
      </c>
      <c r="P38" s="370"/>
      <c r="Q38" s="370"/>
      <c r="R38" s="370"/>
      <c r="S38" s="370"/>
      <c r="T38" s="95"/>
      <c r="U38" s="95"/>
      <c r="V38" s="95"/>
      <c r="W38" s="117"/>
    </row>
    <row r="39" spans="1:23" ht="15" customHeight="1">
      <c r="A39" s="379" t="str">
        <f>A14</f>
        <v>Rupees     Twenty Nine  Thousand Five  Hundred Sixty Eight  only</v>
      </c>
      <c r="B39" s="380"/>
      <c r="C39" s="380"/>
      <c r="D39" s="380"/>
      <c r="E39" s="380"/>
      <c r="F39" s="380"/>
      <c r="G39" s="380"/>
      <c r="H39" s="380"/>
      <c r="I39" s="380"/>
      <c r="J39" s="380"/>
      <c r="K39" s="380"/>
      <c r="L39" s="380"/>
      <c r="M39" s="380"/>
      <c r="N39" s="380"/>
      <c r="O39" s="380"/>
      <c r="P39" s="380"/>
      <c r="Q39" s="380"/>
      <c r="R39" s="380"/>
      <c r="S39" s="380"/>
      <c r="T39" s="380"/>
      <c r="U39" s="380"/>
      <c r="V39" s="380"/>
      <c r="W39" s="381"/>
    </row>
    <row r="40" spans="1:23" ht="14.25">
      <c r="A40" s="122" t="s">
        <v>138</v>
      </c>
      <c r="B40" s="77"/>
      <c r="C40" s="77"/>
      <c r="D40" s="77"/>
      <c r="E40" s="125"/>
      <c r="F40" s="125"/>
      <c r="G40" s="125"/>
      <c r="H40" s="125"/>
      <c r="I40" s="125"/>
      <c r="K40" s="125" t="s">
        <v>139</v>
      </c>
      <c r="L40" s="125"/>
      <c r="M40" s="125"/>
      <c r="N40" s="125"/>
      <c r="O40" s="125"/>
      <c r="P40" s="125"/>
      <c r="Q40" s="77"/>
      <c r="R40" s="95"/>
      <c r="S40" s="95"/>
      <c r="T40" s="95"/>
      <c r="U40" s="95"/>
      <c r="V40" s="95"/>
      <c r="W40" s="117"/>
    </row>
    <row r="41" spans="1:23" ht="14.25">
      <c r="A41" s="122" t="s">
        <v>140</v>
      </c>
      <c r="B41" s="77"/>
      <c r="C41" s="77"/>
      <c r="D41" s="77"/>
      <c r="E41" s="77"/>
      <c r="F41" s="77"/>
      <c r="G41" s="77"/>
      <c r="H41" s="77"/>
      <c r="I41" s="77"/>
      <c r="J41" s="77"/>
      <c r="K41" s="77"/>
      <c r="L41" s="77"/>
      <c r="M41" s="77"/>
      <c r="N41" s="77"/>
      <c r="O41" s="77"/>
      <c r="P41" s="77"/>
      <c r="Q41" s="77"/>
      <c r="R41" s="95"/>
      <c r="S41" s="95"/>
      <c r="T41" s="95"/>
      <c r="U41" s="95"/>
      <c r="V41" s="95"/>
      <c r="W41" s="117"/>
    </row>
    <row r="42" spans="1:23" ht="14.25">
      <c r="A42" s="122"/>
      <c r="B42" s="77"/>
      <c r="C42" s="77"/>
      <c r="D42" s="77"/>
      <c r="E42" s="77"/>
      <c r="F42" s="77"/>
      <c r="G42" s="77"/>
      <c r="H42" s="77"/>
      <c r="I42" s="77"/>
      <c r="J42" s="77"/>
      <c r="K42" s="77"/>
      <c r="L42" s="77"/>
      <c r="M42" s="77"/>
      <c r="N42" s="77"/>
      <c r="O42" s="77"/>
      <c r="P42" s="77"/>
      <c r="Q42" s="77"/>
      <c r="R42" s="95"/>
      <c r="S42" s="95"/>
      <c r="T42" s="95"/>
      <c r="U42" s="95"/>
      <c r="V42" s="95"/>
      <c r="W42" s="117"/>
    </row>
    <row r="43" spans="1:23" ht="14.25">
      <c r="A43" s="122"/>
      <c r="B43" s="77"/>
      <c r="C43" s="77"/>
      <c r="D43" s="77"/>
      <c r="E43" s="77"/>
      <c r="F43" s="77"/>
      <c r="G43" s="77"/>
      <c r="H43" s="77"/>
      <c r="I43" s="77"/>
      <c r="J43" s="77"/>
      <c r="K43" s="77"/>
      <c r="L43" s="77"/>
      <c r="M43" s="77"/>
      <c r="N43" s="77"/>
      <c r="O43" s="77"/>
      <c r="P43" s="77"/>
      <c r="Q43" s="77"/>
      <c r="R43" s="95"/>
      <c r="S43" s="95"/>
      <c r="T43" s="95"/>
      <c r="U43" s="95"/>
      <c r="V43" s="95"/>
      <c r="W43" s="117"/>
    </row>
    <row r="44" spans="1:23" ht="14.25">
      <c r="A44" s="122"/>
      <c r="B44" s="77"/>
      <c r="C44" s="77"/>
      <c r="D44" s="77"/>
      <c r="E44" s="77"/>
      <c r="F44" s="77"/>
      <c r="G44" s="77"/>
      <c r="H44" s="77"/>
      <c r="I44" s="77"/>
      <c r="J44" s="77"/>
      <c r="K44" s="77"/>
      <c r="L44" s="77"/>
      <c r="M44" s="77"/>
      <c r="N44" s="77"/>
      <c r="O44" s="77"/>
      <c r="P44" s="77"/>
      <c r="Q44" s="77"/>
      <c r="R44" s="95"/>
      <c r="S44" s="95"/>
      <c r="T44" s="95"/>
      <c r="U44" s="95"/>
      <c r="V44" s="95"/>
      <c r="W44" s="117"/>
    </row>
    <row r="45" spans="1:23" ht="14.25">
      <c r="A45" s="126"/>
      <c r="B45" s="77" t="s">
        <v>100</v>
      </c>
      <c r="C45" s="95"/>
      <c r="D45" s="77"/>
      <c r="E45" s="77"/>
      <c r="F45" s="77"/>
      <c r="G45" s="77"/>
      <c r="H45" s="77"/>
      <c r="I45" s="77"/>
      <c r="J45" s="77"/>
      <c r="K45" s="77"/>
      <c r="L45" s="77"/>
      <c r="M45" s="95"/>
      <c r="N45" s="77"/>
      <c r="O45" s="77"/>
      <c r="P45" s="77" t="s">
        <v>141</v>
      </c>
      <c r="Q45" s="77"/>
      <c r="R45" s="95"/>
      <c r="S45" s="95"/>
      <c r="T45" s="95"/>
      <c r="U45" s="95"/>
      <c r="V45" s="95"/>
      <c r="W45" s="117"/>
    </row>
    <row r="46" spans="1:23" ht="14.25">
      <c r="A46" s="122"/>
      <c r="B46" s="77"/>
      <c r="C46" s="77"/>
      <c r="D46" s="77"/>
      <c r="E46" s="77"/>
      <c r="F46" s="77"/>
      <c r="G46" s="77"/>
      <c r="H46" s="77"/>
      <c r="I46" s="77"/>
      <c r="J46" s="77"/>
      <c r="K46" s="77"/>
      <c r="L46" s="77"/>
      <c r="M46" s="77"/>
      <c r="N46" s="77"/>
      <c r="O46" s="77"/>
      <c r="P46" s="77"/>
      <c r="Q46" s="77"/>
      <c r="R46" s="95"/>
      <c r="S46" s="95"/>
      <c r="T46" s="95"/>
      <c r="U46" s="95"/>
      <c r="V46" s="95"/>
      <c r="W46" s="117"/>
    </row>
    <row r="47" spans="1:23" ht="14.25">
      <c r="A47" s="126"/>
      <c r="B47" s="77"/>
      <c r="C47" s="77" t="s">
        <v>142</v>
      </c>
      <c r="D47" s="95"/>
      <c r="E47" s="77"/>
      <c r="F47" s="77"/>
      <c r="G47" s="77"/>
      <c r="H47" s="77"/>
      <c r="I47" s="77"/>
      <c r="J47" s="77"/>
      <c r="K47" s="77"/>
      <c r="L47" s="77"/>
      <c r="M47" s="95"/>
      <c r="N47" s="77"/>
      <c r="O47" s="77"/>
      <c r="P47" s="77"/>
      <c r="Q47" s="77" t="s">
        <v>143</v>
      </c>
      <c r="R47" s="95"/>
      <c r="S47" s="95"/>
      <c r="T47" s="95"/>
      <c r="U47" s="95"/>
      <c r="V47" s="95"/>
      <c r="W47" s="117"/>
    </row>
    <row r="48" spans="1:23" ht="14.25">
      <c r="A48" s="122"/>
      <c r="B48" s="77"/>
      <c r="C48" s="77"/>
      <c r="D48" s="77"/>
      <c r="E48" s="77"/>
      <c r="F48" s="77"/>
      <c r="G48" s="77"/>
      <c r="H48" s="77"/>
      <c r="I48" s="77"/>
      <c r="J48" s="77"/>
      <c r="K48" s="77"/>
      <c r="L48" s="77"/>
      <c r="M48" s="77"/>
      <c r="N48" s="77"/>
      <c r="O48" s="77"/>
      <c r="P48" s="77"/>
      <c r="Q48" s="77"/>
      <c r="R48" s="95"/>
      <c r="S48" s="95"/>
      <c r="T48" s="95"/>
      <c r="U48" s="95"/>
      <c r="V48" s="95"/>
      <c r="W48" s="117"/>
    </row>
    <row r="49" spans="1:23" ht="14.25">
      <c r="A49" s="122"/>
      <c r="B49" s="77"/>
      <c r="C49" s="77"/>
      <c r="D49" s="77" t="s">
        <v>98</v>
      </c>
      <c r="E49" s="77"/>
      <c r="F49" s="77"/>
      <c r="G49" s="77"/>
      <c r="H49" s="77"/>
      <c r="I49" s="77"/>
      <c r="J49" s="77"/>
      <c r="K49" s="77"/>
      <c r="L49" s="77"/>
      <c r="M49" s="77"/>
      <c r="N49" s="77"/>
      <c r="O49" s="77"/>
      <c r="P49" s="77"/>
      <c r="Q49" s="77"/>
      <c r="R49" s="95"/>
      <c r="S49" s="95"/>
      <c r="T49" s="95"/>
      <c r="U49" s="95"/>
      <c r="V49" s="95"/>
      <c r="W49" s="117"/>
    </row>
    <row r="50" spans="1:23" ht="14.25">
      <c r="A50" s="122"/>
      <c r="B50" s="77"/>
      <c r="C50" s="77"/>
      <c r="D50" s="77"/>
      <c r="E50" s="77"/>
      <c r="F50" s="77"/>
      <c r="G50" s="77"/>
      <c r="H50" s="77"/>
      <c r="I50" s="77"/>
      <c r="J50" s="77"/>
      <c r="K50" s="77"/>
      <c r="L50" s="77"/>
      <c r="M50" s="77"/>
      <c r="N50" s="77"/>
      <c r="O50" s="77"/>
      <c r="P50" s="77"/>
      <c r="Q50" s="77"/>
      <c r="R50" s="95"/>
      <c r="S50" s="95"/>
      <c r="T50" s="95"/>
      <c r="U50" s="95"/>
      <c r="V50" s="95"/>
      <c r="W50" s="117"/>
    </row>
    <row r="51" spans="1:23" ht="14.25">
      <c r="A51" s="122"/>
      <c r="B51" s="77"/>
      <c r="C51" s="95"/>
      <c r="E51" s="77"/>
      <c r="F51" s="77"/>
      <c r="G51" s="77"/>
      <c r="H51" s="77"/>
      <c r="I51" s="77"/>
      <c r="J51" s="77"/>
      <c r="K51" s="77"/>
      <c r="L51" s="77"/>
      <c r="M51" s="95"/>
      <c r="N51" s="77"/>
      <c r="P51" s="127"/>
      <c r="Q51" s="127"/>
      <c r="R51" s="127"/>
      <c r="S51" s="127"/>
      <c r="T51" s="127"/>
      <c r="U51" s="127"/>
      <c r="V51" s="95"/>
      <c r="W51" s="117"/>
    </row>
    <row r="52" spans="1:23" ht="14.25">
      <c r="A52" s="122"/>
      <c r="B52" s="77"/>
      <c r="C52" s="77"/>
      <c r="D52" s="77"/>
      <c r="E52" s="77"/>
      <c r="F52" s="77"/>
      <c r="G52" s="77"/>
      <c r="H52" s="77"/>
      <c r="I52" s="77"/>
      <c r="J52" s="77"/>
      <c r="K52" s="77"/>
      <c r="L52" s="77"/>
      <c r="M52" s="77"/>
      <c r="N52" s="77"/>
      <c r="O52" s="368" t="s">
        <v>144</v>
      </c>
      <c r="P52" s="368"/>
      <c r="Q52" s="368"/>
      <c r="R52" s="368"/>
      <c r="S52" s="368"/>
      <c r="T52" s="368"/>
      <c r="U52" s="368"/>
      <c r="V52" s="368"/>
      <c r="W52" s="117"/>
    </row>
    <row r="53" spans="1:23" ht="15" thickBot="1">
      <c r="A53" s="128"/>
      <c r="B53" s="129" t="s">
        <v>145</v>
      </c>
      <c r="C53" s="129"/>
      <c r="D53" s="129"/>
      <c r="E53" s="129"/>
      <c r="F53" s="129"/>
      <c r="G53" s="129"/>
      <c r="H53" s="129"/>
      <c r="I53" s="129"/>
      <c r="J53" s="129"/>
      <c r="K53" s="129"/>
      <c r="L53" s="129"/>
      <c r="M53" s="129"/>
      <c r="N53" s="129"/>
      <c r="O53" s="369"/>
      <c r="P53" s="369"/>
      <c r="Q53" s="369"/>
      <c r="R53" s="369"/>
      <c r="S53" s="369"/>
      <c r="T53" s="369"/>
      <c r="U53" s="369"/>
      <c r="V53" s="369"/>
      <c r="W53" s="130"/>
    </row>
  </sheetData>
  <sheetProtection selectLockedCells="1"/>
  <mergeCells count="27">
    <mergeCell ref="A1:W1"/>
    <mergeCell ref="A2:W2"/>
    <mergeCell ref="A3:D3"/>
    <mergeCell ref="A4:D4"/>
    <mergeCell ref="A5:D5"/>
    <mergeCell ref="E9:G9"/>
    <mergeCell ref="J9:K9"/>
    <mergeCell ref="M9:O9"/>
    <mergeCell ref="Q9:R9"/>
    <mergeCell ref="J26:N26"/>
    <mergeCell ref="G11:H11"/>
    <mergeCell ref="J11:L11"/>
    <mergeCell ref="N11:P11"/>
    <mergeCell ref="A12:D12"/>
    <mergeCell ref="G12:J12"/>
    <mergeCell ref="M12:R12"/>
    <mergeCell ref="A37:G37"/>
    <mergeCell ref="O38:S38"/>
    <mergeCell ref="O52:V53"/>
    <mergeCell ref="D13:G13"/>
    <mergeCell ref="L13:N13"/>
    <mergeCell ref="Q13:V13"/>
    <mergeCell ref="K22:M22"/>
    <mergeCell ref="A29:W29"/>
    <mergeCell ref="A14:W14"/>
    <mergeCell ref="A39:W39"/>
    <mergeCell ref="A30:W30"/>
  </mergeCells>
  <pageMargins left="0.6" right="0.6" top="0.5" bottom="0.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codeName="Sheet10">
    <tabColor rgb="FF002060"/>
  </sheetPr>
  <dimension ref="A1:AA60"/>
  <sheetViews>
    <sheetView showGridLines="0" workbookViewId="0">
      <selection activeCell="AC9" sqref="AC9"/>
    </sheetView>
  </sheetViews>
  <sheetFormatPr defaultRowHeight="12.75"/>
  <cols>
    <col min="1" max="12" width="3.85546875" customWidth="1"/>
    <col min="13" max="24" width="3.7109375" customWidth="1"/>
    <col min="25" max="25" width="3.42578125" customWidth="1"/>
    <col min="26" max="26" width="1" customWidth="1"/>
  </cols>
  <sheetData>
    <row r="1" spans="1:27" s="3" customFormat="1" ht="15.75" customHeight="1">
      <c r="A1" s="4"/>
      <c r="B1" s="436" t="str">
        <f>CONCATENATE("Supplementary Bill for CSS Amount paid in cash of ",Data!E9,", ",Data!U9,", ",Data!E10,", ",Data!U10)</f>
        <v>Supplementary Bill for CSS Amount paid in cash of BOOMAIAH, P.E.T., Z.P.S.S.AKENAPALLI, AKENAPALLI</v>
      </c>
      <c r="C1" s="436"/>
      <c r="D1" s="436"/>
      <c r="E1" s="436"/>
      <c r="F1" s="436"/>
      <c r="G1" s="436"/>
      <c r="H1" s="436"/>
      <c r="I1" s="436"/>
      <c r="J1" s="436"/>
      <c r="K1" s="436"/>
      <c r="L1" s="436"/>
      <c r="M1" s="436"/>
      <c r="N1" s="436"/>
      <c r="O1" s="436"/>
      <c r="P1" s="436"/>
      <c r="Q1" s="436"/>
      <c r="R1" s="436"/>
      <c r="S1" s="436"/>
      <c r="T1" s="436"/>
      <c r="U1" s="436"/>
      <c r="V1" s="436"/>
      <c r="W1" s="436"/>
      <c r="X1" s="436"/>
    </row>
    <row r="2" spans="1:27" ht="15" customHeight="1" thickBot="1">
      <c r="A2" s="1"/>
      <c r="B2" s="407" t="str">
        <f>CONCATENATE("Payable At Sub-Treasury Office - ",Data!U5)</f>
        <v>Payable At Sub-Treasury Office - STO, Mancherial</v>
      </c>
      <c r="C2" s="407"/>
      <c r="D2" s="407"/>
      <c r="E2" s="407"/>
      <c r="F2" s="407"/>
      <c r="G2" s="407"/>
      <c r="H2" s="407"/>
      <c r="I2" s="407"/>
      <c r="J2" s="407"/>
      <c r="K2" s="407"/>
      <c r="L2" s="407"/>
      <c r="M2" s="407"/>
      <c r="N2" s="407"/>
      <c r="O2" s="407"/>
      <c r="P2" s="407"/>
      <c r="Q2" s="407"/>
      <c r="R2" s="407"/>
      <c r="S2" s="407"/>
      <c r="T2" s="407"/>
      <c r="U2" s="407"/>
      <c r="V2" s="407"/>
      <c r="W2" s="407"/>
      <c r="X2" s="407"/>
    </row>
    <row r="3" spans="1:27" ht="27.75" customHeight="1">
      <c r="A3" s="5"/>
      <c r="B3" s="404" t="s">
        <v>7</v>
      </c>
      <c r="C3" s="405"/>
      <c r="D3" s="405"/>
      <c r="E3" s="405"/>
      <c r="F3" s="405"/>
      <c r="G3" s="405"/>
      <c r="H3" s="405"/>
      <c r="I3" s="405"/>
      <c r="J3" s="405"/>
      <c r="K3" s="405"/>
      <c r="L3" s="405"/>
      <c r="M3" s="405"/>
      <c r="N3" s="405"/>
      <c r="O3" s="405"/>
      <c r="P3" s="405"/>
      <c r="Q3" s="405"/>
      <c r="R3" s="405"/>
      <c r="S3" s="405"/>
      <c r="T3" s="405"/>
      <c r="U3" s="405"/>
      <c r="V3" s="405"/>
      <c r="W3" s="405"/>
      <c r="X3" s="406"/>
    </row>
    <row r="4" spans="1:27" ht="10.5" customHeight="1">
      <c r="A4" s="5"/>
      <c r="B4" s="6"/>
      <c r="C4" s="7"/>
      <c r="D4" s="7"/>
      <c r="E4" s="7"/>
      <c r="F4" s="7"/>
      <c r="G4" s="7"/>
      <c r="H4" s="7"/>
      <c r="I4" s="7"/>
      <c r="J4" s="7"/>
      <c r="K4" s="7"/>
      <c r="L4" s="7"/>
      <c r="M4" s="7"/>
      <c r="N4" s="7"/>
      <c r="O4" s="7"/>
      <c r="P4" s="7"/>
      <c r="Q4" s="7"/>
      <c r="R4" s="408" t="s">
        <v>8</v>
      </c>
      <c r="S4" s="409"/>
      <c r="T4" s="409"/>
      <c r="U4" s="409"/>
      <c r="V4" s="409"/>
      <c r="W4" s="409"/>
      <c r="X4" s="410"/>
    </row>
    <row r="5" spans="1:27" ht="15" customHeight="1">
      <c r="A5" s="5"/>
      <c r="B5" s="411" t="s">
        <v>9</v>
      </c>
      <c r="C5" s="412"/>
      <c r="D5" s="412"/>
      <c r="E5" s="413"/>
      <c r="F5" s="8"/>
      <c r="G5" s="8"/>
      <c r="H5" s="9"/>
      <c r="I5" s="8">
        <v>2</v>
      </c>
      <c r="J5" s="8">
        <v>0</v>
      </c>
      <c r="K5" s="8">
        <v>1</v>
      </c>
      <c r="L5" s="8">
        <v>3</v>
      </c>
      <c r="M5" s="9"/>
      <c r="N5" s="9"/>
      <c r="O5" s="10"/>
      <c r="P5" s="10"/>
      <c r="Q5" s="11"/>
      <c r="R5" s="12" t="s">
        <v>10</v>
      </c>
      <c r="S5" s="11"/>
      <c r="T5" s="11"/>
      <c r="U5" s="11"/>
      <c r="V5" s="11"/>
      <c r="W5" s="11"/>
      <c r="X5" s="13"/>
    </row>
    <row r="6" spans="1:27" ht="6" customHeight="1">
      <c r="A6" s="5"/>
      <c r="B6" s="167"/>
      <c r="C6" s="168"/>
      <c r="D6" s="168"/>
      <c r="E6" s="168"/>
      <c r="F6" s="14"/>
      <c r="G6" s="14"/>
      <c r="H6" s="10"/>
      <c r="I6" s="10"/>
      <c r="J6" s="10"/>
      <c r="K6" s="10"/>
      <c r="L6" s="10"/>
      <c r="M6" s="10"/>
      <c r="N6" s="10"/>
      <c r="O6" s="10"/>
      <c r="P6" s="10"/>
      <c r="Q6" s="11"/>
      <c r="R6" s="12"/>
      <c r="S6" s="11"/>
      <c r="T6" s="11"/>
      <c r="U6" s="11"/>
      <c r="V6" s="11"/>
      <c r="W6" s="11"/>
      <c r="X6" s="13"/>
    </row>
    <row r="7" spans="1:27" ht="15" customHeight="1">
      <c r="A7" s="5"/>
      <c r="B7" s="411" t="s">
        <v>11</v>
      </c>
      <c r="C7" s="412"/>
      <c r="D7" s="412"/>
      <c r="E7" s="412"/>
      <c r="F7" s="15">
        <f>'Papertoken &amp; Form - 101'!E3</f>
        <v>1</v>
      </c>
      <c r="G7" s="15">
        <f>'Papertoken &amp; Form - 101'!F3</f>
        <v>3</v>
      </c>
      <c r="H7" s="15">
        <f>'Papertoken &amp; Form - 101'!G3</f>
        <v>1</v>
      </c>
      <c r="I7" s="15">
        <f>'Papertoken &amp; Form - 101'!H3</f>
        <v>0</v>
      </c>
      <c r="J7" s="10"/>
      <c r="K7" s="10"/>
      <c r="L7" s="10"/>
      <c r="M7" s="10"/>
      <c r="N7" s="10"/>
      <c r="O7" s="10"/>
      <c r="P7" s="10"/>
      <c r="Q7" s="16"/>
      <c r="R7" s="416" t="s">
        <v>12</v>
      </c>
      <c r="S7" s="417"/>
      <c r="T7" s="11"/>
      <c r="U7" s="418"/>
      <c r="V7" s="419"/>
      <c r="W7" s="419"/>
      <c r="X7" s="420"/>
    </row>
    <row r="8" spans="1:27" ht="6" customHeight="1">
      <c r="A8" s="5"/>
      <c r="B8" s="167"/>
      <c r="C8" s="168"/>
      <c r="D8" s="168"/>
      <c r="E8" s="168"/>
      <c r="F8" s="10"/>
      <c r="G8" s="10"/>
      <c r="H8" s="10"/>
      <c r="I8" s="10"/>
      <c r="J8" s="10"/>
      <c r="K8" s="10"/>
      <c r="L8" s="10"/>
      <c r="M8" s="10"/>
      <c r="N8" s="10"/>
      <c r="O8" s="10"/>
      <c r="P8" s="10"/>
      <c r="Q8" s="16"/>
      <c r="R8" s="18"/>
      <c r="S8" s="19"/>
      <c r="T8" s="19"/>
      <c r="U8" s="19"/>
      <c r="V8" s="19"/>
      <c r="W8" s="19"/>
      <c r="X8" s="20"/>
    </row>
    <row r="9" spans="1:27" ht="14.25" customHeight="1">
      <c r="A9" s="5"/>
      <c r="B9" s="414" t="s">
        <v>13</v>
      </c>
      <c r="C9" s="415"/>
      <c r="D9" s="415"/>
      <c r="E9" s="415"/>
      <c r="F9" s="70">
        <f>'Papertoken &amp; Form - 101'!E5</f>
        <v>1</v>
      </c>
      <c r="G9" s="70">
        <f>'Papertoken &amp; Form - 101'!F5</f>
        <v>3</v>
      </c>
      <c r="H9" s="70">
        <f>'Papertoken &amp; Form - 101'!G5</f>
        <v>1</v>
      </c>
      <c r="I9" s="70">
        <f>'Papertoken &amp; Form - 101'!H5</f>
        <v>0</v>
      </c>
      <c r="J9" s="70">
        <f>'Papertoken &amp; Form - 101'!I5</f>
        <v>0</v>
      </c>
      <c r="K9" s="70">
        <f>'Papertoken &amp; Form - 101'!J5</f>
        <v>1</v>
      </c>
      <c r="L9" s="70">
        <f>'Papertoken &amp; Form - 101'!K5</f>
        <v>0</v>
      </c>
      <c r="M9" s="70">
        <f>'Papertoken &amp; Form - 101'!L5</f>
        <v>8</v>
      </c>
      <c r="N9" s="70">
        <f>'Papertoken &amp; Form - 101'!M5</f>
        <v>0</v>
      </c>
      <c r="O9" s="70">
        <f>'Papertoken &amp; Form - 101'!N5</f>
        <v>2</v>
      </c>
      <c r="P9" s="70">
        <f>'Papertoken &amp; Form - 101'!O5</f>
        <v>2</v>
      </c>
      <c r="Q9" s="2"/>
      <c r="R9" s="11" t="s">
        <v>157</v>
      </c>
      <c r="S9" s="2"/>
      <c r="T9" s="137"/>
      <c r="U9" s="11"/>
      <c r="V9" s="2"/>
      <c r="W9" s="137"/>
      <c r="X9" s="138"/>
      <c r="AA9" s="78"/>
    </row>
    <row r="10" spans="1:27" ht="14.25" customHeight="1">
      <c r="A10" s="5"/>
      <c r="B10" s="22" t="s">
        <v>14</v>
      </c>
      <c r="C10" s="11"/>
      <c r="D10" s="11"/>
      <c r="E10" s="11"/>
      <c r="F10" s="421" t="str">
        <f>'Papertoken &amp; Form - 101'!E6</f>
        <v>HEAD MASTER</v>
      </c>
      <c r="G10" s="421"/>
      <c r="H10" s="421"/>
      <c r="I10" s="421"/>
      <c r="J10" s="421"/>
      <c r="K10" s="421"/>
      <c r="L10" s="421"/>
      <c r="M10" s="426" t="s">
        <v>173</v>
      </c>
      <c r="N10" s="426"/>
      <c r="O10" s="426"/>
      <c r="P10" s="426"/>
      <c r="Q10" s="424" t="str">
        <f>'Papertoken &amp; Form - 101'!Q6</f>
        <v>Z.P.S.S.AKENAPALLI</v>
      </c>
      <c r="R10" s="424"/>
      <c r="S10" s="424"/>
      <c r="T10" s="424"/>
      <c r="U10" s="424"/>
      <c r="V10" s="424"/>
      <c r="W10" s="424"/>
      <c r="X10" s="425"/>
    </row>
    <row r="11" spans="1:27" ht="14.25" customHeight="1">
      <c r="A11" s="5"/>
      <c r="B11" s="22" t="s">
        <v>15</v>
      </c>
      <c r="C11" s="11"/>
      <c r="D11" s="11"/>
      <c r="E11" s="11"/>
      <c r="F11" s="24">
        <f>'Papertoken &amp; Form - 101'!E7</f>
        <v>0</v>
      </c>
      <c r="G11" s="24">
        <f>'Papertoken &amp; Form - 101'!F7</f>
        <v>1</v>
      </c>
      <c r="H11" s="24">
        <f>'Papertoken &amp; Form - 101'!G7</f>
        <v>2</v>
      </c>
      <c r="I11" s="15">
        <f>'Papertoken &amp; Form - 101'!H7</f>
        <v>4</v>
      </c>
      <c r="J11" s="25"/>
      <c r="K11" s="25"/>
      <c r="L11" s="11"/>
      <c r="M11" s="11" t="s">
        <v>174</v>
      </c>
      <c r="N11" s="2"/>
      <c r="O11" s="11"/>
      <c r="P11" s="2"/>
      <c r="Q11" s="75" t="str">
        <f>'Papertoken &amp; Form - 101'!Q7</f>
        <v>SBH MANCHERIAL</v>
      </c>
      <c r="R11" s="45"/>
      <c r="S11" s="45"/>
      <c r="T11" s="45"/>
      <c r="U11" s="45"/>
      <c r="V11" s="45"/>
      <c r="W11" s="45"/>
      <c r="X11" s="21"/>
      <c r="AA11" s="69"/>
    </row>
    <row r="12" spans="1:27" ht="6" customHeight="1">
      <c r="A12" s="5"/>
      <c r="B12" s="22"/>
      <c r="C12" s="11"/>
      <c r="D12" s="11"/>
      <c r="E12" s="11"/>
      <c r="F12" s="10"/>
      <c r="G12" s="10"/>
      <c r="H12" s="10"/>
      <c r="I12" s="10"/>
      <c r="J12" s="17"/>
      <c r="K12" s="17"/>
      <c r="L12" s="11"/>
      <c r="M12" s="11"/>
      <c r="N12" s="11"/>
      <c r="O12" s="11"/>
      <c r="P12" s="11"/>
      <c r="Q12" s="11"/>
      <c r="R12" s="11"/>
      <c r="S12" s="11"/>
      <c r="T12" s="11"/>
      <c r="U12" s="11"/>
      <c r="V12" s="11"/>
      <c r="W12" s="11"/>
      <c r="X12" s="23"/>
    </row>
    <row r="13" spans="1:27" ht="12.75" customHeight="1" thickBot="1">
      <c r="A13" s="5"/>
      <c r="B13" s="22" t="s">
        <v>16</v>
      </c>
      <c r="C13" s="11"/>
      <c r="D13" s="11"/>
      <c r="E13" s="11"/>
      <c r="F13" s="139">
        <v>0</v>
      </c>
      <c r="G13" s="139"/>
      <c r="H13" s="139"/>
      <c r="I13" s="140"/>
      <c r="J13" s="430" t="s">
        <v>290</v>
      </c>
      <c r="K13" s="430"/>
      <c r="L13" s="430"/>
      <c r="M13" s="11"/>
      <c r="N13" s="11"/>
      <c r="O13" s="11"/>
      <c r="P13" s="11"/>
      <c r="Q13" s="11"/>
      <c r="R13" s="45" t="s">
        <v>86</v>
      </c>
      <c r="S13" s="11"/>
      <c r="T13" s="11"/>
      <c r="U13" s="11"/>
      <c r="V13" s="11"/>
      <c r="W13" s="11"/>
      <c r="X13" s="23"/>
    </row>
    <row r="14" spans="1:27">
      <c r="A14" s="459"/>
      <c r="B14" s="141" t="s">
        <v>17</v>
      </c>
      <c r="C14" s="142"/>
      <c r="D14" s="142"/>
      <c r="E14" s="142"/>
      <c r="F14" s="142"/>
      <c r="G14" s="142"/>
      <c r="H14" s="142"/>
      <c r="I14" s="142"/>
      <c r="J14" s="142"/>
      <c r="K14" s="142"/>
      <c r="L14" s="143"/>
      <c r="M14" s="142" t="s">
        <v>18</v>
      </c>
      <c r="N14" s="142"/>
      <c r="O14" s="142"/>
      <c r="P14" s="142"/>
      <c r="Q14" s="142"/>
      <c r="R14" s="142"/>
      <c r="S14" s="142"/>
      <c r="T14" s="142" t="s">
        <v>19</v>
      </c>
      <c r="U14" s="142"/>
      <c r="V14" s="142"/>
      <c r="W14" s="142"/>
      <c r="X14" s="144"/>
    </row>
    <row r="15" spans="1:27" ht="14.25">
      <c r="A15" s="459"/>
      <c r="B15" s="22" t="s">
        <v>20</v>
      </c>
      <c r="C15" s="11"/>
      <c r="D15" s="11"/>
      <c r="E15" s="15">
        <v>8</v>
      </c>
      <c r="F15" s="15">
        <v>0</v>
      </c>
      <c r="G15" s="15">
        <v>0</v>
      </c>
      <c r="H15" s="15">
        <v>9</v>
      </c>
      <c r="I15" s="427" t="s">
        <v>311</v>
      </c>
      <c r="J15" s="428"/>
      <c r="K15" s="428"/>
      <c r="L15" s="429"/>
      <c r="M15" s="12">
        <v>1</v>
      </c>
      <c r="N15" s="11" t="s">
        <v>21</v>
      </c>
      <c r="O15" s="11"/>
      <c r="P15" s="11"/>
      <c r="Q15" s="11"/>
      <c r="R15" s="11"/>
      <c r="S15" s="11" t="s">
        <v>0</v>
      </c>
      <c r="T15" s="422"/>
      <c r="U15" s="422"/>
      <c r="V15" s="422"/>
      <c r="W15" s="422"/>
      <c r="X15" s="423"/>
      <c r="Y15" s="2"/>
    </row>
    <row r="16" spans="1:27" ht="6" customHeight="1">
      <c r="A16" s="459"/>
      <c r="B16" s="22"/>
      <c r="C16" s="11"/>
      <c r="D16" s="11"/>
      <c r="E16" s="16"/>
      <c r="F16" s="16"/>
      <c r="G16" s="16"/>
      <c r="H16" s="232"/>
      <c r="I16" s="232"/>
      <c r="J16" s="232"/>
      <c r="K16" s="232"/>
      <c r="L16" s="232"/>
      <c r="M16" s="12"/>
      <c r="N16" s="11"/>
      <c r="O16" s="11"/>
      <c r="P16" s="11"/>
      <c r="Q16" s="11"/>
      <c r="R16" s="11"/>
      <c r="S16" s="11"/>
      <c r="T16" s="71"/>
      <c r="U16" s="71"/>
      <c r="V16" s="71"/>
      <c r="W16" s="71"/>
      <c r="X16" s="72"/>
      <c r="Y16" s="2"/>
    </row>
    <row r="17" spans="1:26" ht="14.25">
      <c r="A17" s="459"/>
      <c r="B17" s="22" t="s">
        <v>22</v>
      </c>
      <c r="C17" s="11"/>
      <c r="D17" s="11"/>
      <c r="E17" s="15">
        <v>0</v>
      </c>
      <c r="F17" s="15">
        <v>1</v>
      </c>
      <c r="G17" s="10"/>
      <c r="H17" s="146"/>
      <c r="I17" s="460" t="s">
        <v>312</v>
      </c>
      <c r="J17" s="460"/>
      <c r="K17" s="460"/>
      <c r="L17" s="461"/>
      <c r="M17" s="12">
        <v>2</v>
      </c>
      <c r="N17" s="11" t="s">
        <v>23</v>
      </c>
      <c r="O17" s="11"/>
      <c r="P17" s="11"/>
      <c r="Q17" s="11"/>
      <c r="R17" s="11"/>
      <c r="S17" s="11" t="s">
        <v>0</v>
      </c>
      <c r="T17" s="422"/>
      <c r="U17" s="422"/>
      <c r="V17" s="422"/>
      <c r="W17" s="422"/>
      <c r="X17" s="423"/>
      <c r="Y17" s="2"/>
      <c r="Z17" s="2"/>
    </row>
    <row r="18" spans="1:26" ht="6" customHeight="1">
      <c r="A18" s="459"/>
      <c r="B18" s="22"/>
      <c r="C18" s="11"/>
      <c r="D18" s="11"/>
      <c r="E18" s="31"/>
      <c r="F18" s="31"/>
      <c r="G18" s="31"/>
      <c r="H18" s="233"/>
      <c r="I18" s="465" t="s">
        <v>313</v>
      </c>
      <c r="J18" s="465"/>
      <c r="K18" s="465"/>
      <c r="L18" s="466"/>
      <c r="M18" s="12"/>
      <c r="N18" s="11"/>
      <c r="O18" s="11"/>
      <c r="P18" s="11"/>
      <c r="Q18" s="11"/>
      <c r="R18" s="11"/>
      <c r="S18" s="11"/>
      <c r="T18" s="71"/>
      <c r="U18" s="71"/>
      <c r="V18" s="71"/>
      <c r="W18" s="71"/>
      <c r="X18" s="72"/>
    </row>
    <row r="19" spans="1:26" ht="18" customHeight="1">
      <c r="A19" s="459"/>
      <c r="B19" s="22" t="s">
        <v>24</v>
      </c>
      <c r="C19" s="11"/>
      <c r="D19" s="11"/>
      <c r="E19" s="15">
        <v>1</v>
      </c>
      <c r="F19" s="15">
        <v>0</v>
      </c>
      <c r="G19" s="15">
        <v>1</v>
      </c>
      <c r="H19" s="231"/>
      <c r="I19" s="465"/>
      <c r="J19" s="465"/>
      <c r="K19" s="465"/>
      <c r="L19" s="466"/>
      <c r="M19" s="12">
        <v>3</v>
      </c>
      <c r="N19" s="11" t="s">
        <v>25</v>
      </c>
      <c r="O19" s="11"/>
      <c r="P19" s="11"/>
      <c r="Q19" s="11"/>
      <c r="R19" s="11"/>
      <c r="S19" s="11" t="s">
        <v>0</v>
      </c>
      <c r="T19" s="422"/>
      <c r="U19" s="422"/>
      <c r="V19" s="422"/>
      <c r="W19" s="422"/>
      <c r="X19" s="423"/>
    </row>
    <row r="20" spans="1:26" ht="6" customHeight="1">
      <c r="A20" s="459"/>
      <c r="B20" s="22"/>
      <c r="C20" s="11"/>
      <c r="D20" s="11"/>
      <c r="E20" s="31"/>
      <c r="F20" s="31"/>
      <c r="G20" s="31"/>
      <c r="H20" s="231"/>
      <c r="I20" s="465"/>
      <c r="J20" s="465"/>
      <c r="K20" s="465"/>
      <c r="L20" s="466"/>
      <c r="M20" s="12"/>
      <c r="N20" s="11"/>
      <c r="O20" s="11"/>
      <c r="P20" s="11"/>
      <c r="Q20" s="11"/>
      <c r="R20" s="11"/>
      <c r="S20" s="11"/>
      <c r="T20" s="71"/>
      <c r="U20" s="71"/>
      <c r="V20" s="71"/>
      <c r="W20" s="71"/>
      <c r="X20" s="72"/>
    </row>
    <row r="21" spans="1:26" ht="14.25" customHeight="1">
      <c r="A21" s="459"/>
      <c r="B21" s="214" t="s">
        <v>26</v>
      </c>
      <c r="C21" s="11"/>
      <c r="D21" s="11"/>
      <c r="E21" s="15"/>
      <c r="F21" s="15"/>
      <c r="G21" s="10"/>
      <c r="H21" s="232"/>
      <c r="I21" s="232"/>
      <c r="J21" s="232"/>
      <c r="K21" s="232"/>
      <c r="L21" s="232"/>
      <c r="M21" s="12">
        <v>4</v>
      </c>
      <c r="N21" s="11" t="s">
        <v>27</v>
      </c>
      <c r="O21" s="11"/>
      <c r="P21" s="11"/>
      <c r="Q21" s="11"/>
      <c r="R21" s="11"/>
      <c r="S21" s="11" t="s">
        <v>0</v>
      </c>
      <c r="T21" s="422"/>
      <c r="U21" s="422"/>
      <c r="V21" s="422"/>
      <c r="W21" s="422"/>
      <c r="X21" s="423"/>
    </row>
    <row r="22" spans="1:26" ht="6" customHeight="1">
      <c r="A22" s="459"/>
      <c r="B22" s="22"/>
      <c r="C22" s="11"/>
      <c r="D22" s="11"/>
      <c r="E22" s="10"/>
      <c r="F22" s="10"/>
      <c r="G22" s="10"/>
      <c r="I22" s="388" t="s">
        <v>314</v>
      </c>
      <c r="J22" s="388"/>
      <c r="K22" s="388"/>
      <c r="L22" s="389"/>
      <c r="M22" s="12"/>
      <c r="N22" s="11"/>
      <c r="O22" s="11"/>
      <c r="P22" s="11"/>
      <c r="Q22" s="11"/>
      <c r="R22" s="11"/>
      <c r="S22" s="11"/>
      <c r="T22" s="71"/>
      <c r="U22" s="71"/>
      <c r="V22" s="71"/>
      <c r="W22" s="71"/>
      <c r="X22" s="72"/>
    </row>
    <row r="23" spans="1:26" ht="14.25" customHeight="1">
      <c r="A23" s="459"/>
      <c r="B23" s="22" t="s">
        <v>28</v>
      </c>
      <c r="C23" s="11"/>
      <c r="D23" s="11"/>
      <c r="E23" s="15">
        <v>0</v>
      </c>
      <c r="F23" s="15">
        <v>3</v>
      </c>
      <c r="G23" s="10"/>
      <c r="H23" s="119"/>
      <c r="I23" s="388"/>
      <c r="J23" s="388"/>
      <c r="K23" s="388"/>
      <c r="L23" s="389"/>
      <c r="M23" s="12">
        <v>5</v>
      </c>
      <c r="N23" s="11" t="s">
        <v>29</v>
      </c>
      <c r="O23" s="11"/>
      <c r="P23" s="11"/>
      <c r="Q23" s="11"/>
      <c r="R23" s="11"/>
      <c r="S23" s="11" t="s">
        <v>0</v>
      </c>
      <c r="T23" s="431"/>
      <c r="U23" s="431"/>
      <c r="V23" s="431"/>
      <c r="W23" s="431"/>
      <c r="X23" s="432"/>
    </row>
    <row r="24" spans="1:26" ht="6" customHeight="1">
      <c r="A24" s="459"/>
      <c r="B24" s="22"/>
      <c r="C24" s="11"/>
      <c r="D24" s="11"/>
      <c r="E24" s="10"/>
      <c r="F24" s="10"/>
      <c r="G24" s="10"/>
      <c r="H24" s="119"/>
      <c r="I24" s="388"/>
      <c r="J24" s="388"/>
      <c r="K24" s="388"/>
      <c r="L24" s="389"/>
      <c r="M24" s="12"/>
      <c r="N24" s="11"/>
      <c r="O24" s="11"/>
      <c r="P24" s="11"/>
      <c r="Q24" s="11"/>
      <c r="R24" s="11"/>
      <c r="S24" s="11"/>
      <c r="T24" s="71"/>
      <c r="U24" s="71"/>
      <c r="V24" s="71"/>
      <c r="W24" s="71"/>
      <c r="X24" s="72"/>
    </row>
    <row r="25" spans="1:26" ht="14.25">
      <c r="A25" s="459"/>
      <c r="B25" s="22" t="s">
        <v>30</v>
      </c>
      <c r="C25" s="11"/>
      <c r="D25" s="11"/>
      <c r="E25" s="15"/>
      <c r="F25" s="15"/>
      <c r="G25" s="15"/>
      <c r="H25" s="16"/>
      <c r="I25" s="16"/>
      <c r="J25" s="16"/>
      <c r="K25" s="16"/>
      <c r="L25" s="16"/>
      <c r="M25" s="12">
        <v>6</v>
      </c>
      <c r="N25" s="26" t="s">
        <v>31</v>
      </c>
      <c r="O25" s="11"/>
      <c r="P25" s="11"/>
      <c r="Q25" s="11"/>
      <c r="R25" s="11"/>
      <c r="S25" s="11" t="s">
        <v>0</v>
      </c>
      <c r="T25" s="431"/>
      <c r="U25" s="431"/>
      <c r="V25" s="431"/>
      <c r="W25" s="431"/>
      <c r="X25" s="432"/>
    </row>
    <row r="26" spans="1:26" ht="14.25">
      <c r="A26" s="459"/>
      <c r="B26" s="33"/>
      <c r="C26" s="19"/>
      <c r="D26" s="19"/>
      <c r="E26" s="34"/>
      <c r="F26" s="34"/>
      <c r="G26" s="34"/>
      <c r="H26" s="34"/>
      <c r="I26" s="34"/>
      <c r="J26" s="34"/>
      <c r="K26" s="34"/>
      <c r="L26" s="35"/>
      <c r="M26" s="12">
        <v>7</v>
      </c>
      <c r="N26" s="11" t="s">
        <v>32</v>
      </c>
      <c r="O26" s="11"/>
      <c r="P26" s="11"/>
      <c r="Q26" s="11"/>
      <c r="R26" s="11"/>
      <c r="S26" s="11" t="s">
        <v>0</v>
      </c>
      <c r="T26" s="431"/>
      <c r="U26" s="431"/>
      <c r="V26" s="431"/>
      <c r="W26" s="431"/>
      <c r="X26" s="432"/>
    </row>
    <row r="27" spans="1:26" ht="14.25">
      <c r="A27" s="459"/>
      <c r="B27" s="22"/>
      <c r="C27" s="11"/>
      <c r="D27" s="11"/>
      <c r="E27" s="11"/>
      <c r="F27" s="11"/>
      <c r="G27" s="11"/>
      <c r="H27" s="11"/>
      <c r="I27" s="11"/>
      <c r="J27" s="11"/>
      <c r="K27" s="11"/>
      <c r="L27" s="11"/>
      <c r="M27" s="12">
        <v>8</v>
      </c>
      <c r="N27" s="11" t="s">
        <v>33</v>
      </c>
      <c r="O27" s="11"/>
      <c r="P27" s="11"/>
      <c r="Q27" s="11"/>
      <c r="R27" s="11"/>
      <c r="S27" s="11" t="s">
        <v>0</v>
      </c>
      <c r="T27" s="431"/>
      <c r="U27" s="431"/>
      <c r="V27" s="431"/>
      <c r="W27" s="431"/>
      <c r="X27" s="432"/>
    </row>
    <row r="28" spans="1:26" ht="14.25">
      <c r="A28" s="459"/>
      <c r="B28" s="32" t="s">
        <v>34</v>
      </c>
      <c r="C28" s="11"/>
      <c r="D28" s="11"/>
      <c r="E28" s="11"/>
      <c r="F28" s="36" t="s">
        <v>35</v>
      </c>
      <c r="G28" s="26" t="s">
        <v>36</v>
      </c>
      <c r="H28" s="11"/>
      <c r="I28" s="11"/>
      <c r="J28" s="11"/>
      <c r="K28" s="36" t="s">
        <v>37</v>
      </c>
      <c r="L28" s="11"/>
      <c r="M28" s="12">
        <v>9</v>
      </c>
      <c r="N28" s="11" t="s">
        <v>38</v>
      </c>
      <c r="O28" s="11"/>
      <c r="P28" s="11"/>
      <c r="Q28" s="11"/>
      <c r="R28" s="11"/>
      <c r="S28" s="11" t="s">
        <v>0</v>
      </c>
      <c r="T28" s="431"/>
      <c r="U28" s="431"/>
      <c r="V28" s="431"/>
      <c r="W28" s="431"/>
      <c r="X28" s="432"/>
    </row>
    <row r="29" spans="1:26" ht="14.25">
      <c r="A29" s="459"/>
      <c r="B29" s="32" t="s">
        <v>39</v>
      </c>
      <c r="C29" s="11"/>
      <c r="D29" s="11"/>
      <c r="E29" s="11"/>
      <c r="F29" s="11"/>
      <c r="G29" s="11"/>
      <c r="H29" s="11"/>
      <c r="I29" s="11"/>
      <c r="J29" s="11"/>
      <c r="K29" s="11"/>
      <c r="L29" s="11"/>
      <c r="M29" s="12">
        <v>10</v>
      </c>
      <c r="N29" s="11" t="s">
        <v>40</v>
      </c>
      <c r="O29" s="11"/>
      <c r="P29" s="11"/>
      <c r="Q29" s="11"/>
      <c r="R29" s="11"/>
      <c r="S29" s="11" t="s">
        <v>0</v>
      </c>
      <c r="T29" s="431"/>
      <c r="U29" s="431"/>
      <c r="V29" s="431"/>
      <c r="W29" s="431"/>
      <c r="X29" s="432"/>
    </row>
    <row r="30" spans="1:26" ht="14.25">
      <c r="A30" s="459"/>
      <c r="B30" s="32" t="s">
        <v>41</v>
      </c>
      <c r="C30" s="11"/>
      <c r="D30" s="11"/>
      <c r="E30" s="11"/>
      <c r="F30" s="36">
        <v>2</v>
      </c>
      <c r="G30" s="36">
        <v>2</v>
      </c>
      <c r="H30" s="36">
        <f>G15</f>
        <v>0</v>
      </c>
      <c r="I30" s="36">
        <v>2</v>
      </c>
      <c r="J30" s="11"/>
      <c r="K30" s="11"/>
      <c r="L30" s="11"/>
      <c r="M30" s="12">
        <v>11</v>
      </c>
      <c r="N30" s="11" t="s">
        <v>42</v>
      </c>
      <c r="O30" s="11"/>
      <c r="P30" s="11"/>
      <c r="Q30" s="11"/>
      <c r="R30" s="11"/>
      <c r="S30" s="11" t="s">
        <v>0</v>
      </c>
      <c r="T30" s="431"/>
      <c r="U30" s="431"/>
      <c r="V30" s="431"/>
      <c r="W30" s="431"/>
      <c r="X30" s="432"/>
    </row>
    <row r="31" spans="1:26" ht="14.25">
      <c r="A31" s="459"/>
      <c r="B31" s="33"/>
      <c r="C31" s="19"/>
      <c r="D31" s="19"/>
      <c r="E31" s="19"/>
      <c r="F31" s="19"/>
      <c r="G31" s="19"/>
      <c r="H31" s="19"/>
      <c r="I31" s="19"/>
      <c r="J31" s="19"/>
      <c r="K31" s="19"/>
      <c r="L31" s="37"/>
      <c r="M31" s="12">
        <v>12</v>
      </c>
      <c r="N31" s="11" t="s">
        <v>43</v>
      </c>
      <c r="O31" s="11"/>
      <c r="P31" s="11"/>
      <c r="Q31" s="11"/>
      <c r="R31" s="11"/>
      <c r="S31" s="11" t="s">
        <v>0</v>
      </c>
      <c r="T31" s="433"/>
      <c r="U31" s="433"/>
      <c r="V31" s="433"/>
      <c r="W31" s="433"/>
      <c r="X31" s="435"/>
    </row>
    <row r="32" spans="1:26" ht="14.25">
      <c r="A32" s="459"/>
      <c r="B32" s="22"/>
      <c r="C32" s="11"/>
      <c r="D32" s="11"/>
      <c r="E32" s="11"/>
      <c r="F32" s="11"/>
      <c r="G32" s="11"/>
      <c r="H32" s="11"/>
      <c r="I32" s="11"/>
      <c r="J32" s="11"/>
      <c r="K32" s="11"/>
      <c r="L32" s="11"/>
      <c r="M32" s="12">
        <v>13</v>
      </c>
      <c r="N32" s="11" t="s">
        <v>44</v>
      </c>
      <c r="O32" s="11"/>
      <c r="P32" s="11"/>
      <c r="Q32" s="11"/>
      <c r="R32" s="11"/>
      <c r="S32" s="11" t="s">
        <v>0</v>
      </c>
      <c r="T32" s="431"/>
      <c r="U32" s="431"/>
      <c r="V32" s="431"/>
      <c r="W32" s="431"/>
      <c r="X32" s="432"/>
    </row>
    <row r="33" spans="1:25" ht="14.25">
      <c r="A33" s="459"/>
      <c r="B33" s="32" t="s">
        <v>45</v>
      </c>
      <c r="C33" s="11"/>
      <c r="D33" s="11"/>
      <c r="E33" s="11"/>
      <c r="F33" s="11"/>
      <c r="G33" s="11" t="s">
        <v>0</v>
      </c>
      <c r="H33" s="433"/>
      <c r="I33" s="433"/>
      <c r="J33" s="433"/>
      <c r="K33" s="433"/>
      <c r="L33" s="434"/>
      <c r="M33" s="11">
        <v>14</v>
      </c>
      <c r="N33" s="11" t="s">
        <v>46</v>
      </c>
      <c r="O33" s="11"/>
      <c r="P33" s="11"/>
      <c r="Q33" s="11"/>
      <c r="R33" s="11"/>
      <c r="S33" s="11" t="s">
        <v>0</v>
      </c>
      <c r="T33" s="431"/>
      <c r="U33" s="431"/>
      <c r="V33" s="431"/>
      <c r="W33" s="431"/>
      <c r="X33" s="432"/>
    </row>
    <row r="34" spans="1:25" ht="14.25">
      <c r="A34" s="459"/>
      <c r="B34" s="32" t="s">
        <v>47</v>
      </c>
      <c r="C34" s="11"/>
      <c r="D34" s="11"/>
      <c r="E34" s="11"/>
      <c r="F34" s="11"/>
      <c r="G34" s="11" t="s">
        <v>0</v>
      </c>
      <c r="H34" s="433"/>
      <c r="I34" s="433"/>
      <c r="J34" s="433"/>
      <c r="K34" s="433"/>
      <c r="L34" s="434"/>
      <c r="M34" s="11">
        <v>15</v>
      </c>
      <c r="N34" s="11" t="s">
        <v>48</v>
      </c>
      <c r="O34" s="11"/>
      <c r="P34" s="11"/>
      <c r="Q34" s="11"/>
      <c r="R34" s="11"/>
      <c r="S34" s="11" t="s">
        <v>0</v>
      </c>
      <c r="T34" s="431"/>
      <c r="U34" s="431"/>
      <c r="V34" s="431"/>
      <c r="W34" s="431"/>
      <c r="X34" s="432"/>
    </row>
    <row r="35" spans="1:25" ht="14.25">
      <c r="A35" s="459"/>
      <c r="B35" s="32" t="s">
        <v>49</v>
      </c>
      <c r="C35" s="11"/>
      <c r="D35" s="11"/>
      <c r="E35" s="11"/>
      <c r="F35" s="11"/>
      <c r="G35" s="11" t="s">
        <v>0</v>
      </c>
      <c r="H35" s="433"/>
      <c r="I35" s="433"/>
      <c r="J35" s="433"/>
      <c r="K35" s="433"/>
      <c r="L35" s="434"/>
      <c r="M35" s="11">
        <v>16</v>
      </c>
      <c r="N35" s="11" t="s">
        <v>50</v>
      </c>
      <c r="O35" s="11"/>
      <c r="P35" s="11"/>
      <c r="Q35" s="11"/>
      <c r="R35" s="11"/>
      <c r="S35" s="11" t="s">
        <v>0</v>
      </c>
      <c r="T35" s="431"/>
      <c r="U35" s="431"/>
      <c r="V35" s="431"/>
      <c r="W35" s="431"/>
      <c r="X35" s="432"/>
    </row>
    <row r="36" spans="1:25" ht="14.25">
      <c r="A36" s="459"/>
      <c r="B36" s="32" t="s">
        <v>52</v>
      </c>
      <c r="C36" s="11"/>
      <c r="D36" s="11"/>
      <c r="E36" s="11"/>
      <c r="F36" s="11"/>
      <c r="G36" s="11" t="s">
        <v>0</v>
      </c>
      <c r="H36" s="433"/>
      <c r="I36" s="433"/>
      <c r="J36" s="433"/>
      <c r="K36" s="433"/>
      <c r="L36" s="434"/>
      <c r="M36" s="11">
        <v>17</v>
      </c>
      <c r="N36" s="11" t="s">
        <v>51</v>
      </c>
      <c r="O36" s="11"/>
      <c r="P36" s="11"/>
      <c r="Q36" s="11"/>
      <c r="R36" s="11"/>
      <c r="S36" s="11" t="s">
        <v>0</v>
      </c>
      <c r="T36" s="431"/>
      <c r="U36" s="431"/>
      <c r="V36" s="431"/>
      <c r="W36" s="431"/>
      <c r="X36" s="432"/>
    </row>
    <row r="37" spans="1:25" ht="14.25">
      <c r="A37" s="459"/>
      <c r="B37" s="216" t="s">
        <v>292</v>
      </c>
      <c r="C37" s="11"/>
      <c r="D37" s="11"/>
      <c r="E37" s="11"/>
      <c r="F37" s="11"/>
      <c r="G37" s="11" t="s">
        <v>0</v>
      </c>
      <c r="H37" s="462">
        <f>Inner!J6</f>
        <v>30519</v>
      </c>
      <c r="I37" s="463"/>
      <c r="J37" s="463"/>
      <c r="K37" s="463"/>
      <c r="L37" s="464"/>
      <c r="M37" s="11">
        <v>18</v>
      </c>
      <c r="N37" s="11" t="s">
        <v>53</v>
      </c>
      <c r="O37" s="11"/>
      <c r="P37" s="11"/>
      <c r="Q37" s="11"/>
      <c r="R37" s="11"/>
      <c r="S37" s="11" t="s">
        <v>0</v>
      </c>
      <c r="T37" s="431"/>
      <c r="U37" s="431"/>
      <c r="V37" s="431"/>
      <c r="W37" s="431"/>
      <c r="X37" s="432"/>
    </row>
    <row r="38" spans="1:25" ht="14.25">
      <c r="A38" s="459"/>
      <c r="B38" s="122"/>
      <c r="C38" s="11"/>
      <c r="D38" s="11"/>
      <c r="E38" s="11"/>
      <c r="F38" s="11"/>
      <c r="G38" s="11" t="s">
        <v>0</v>
      </c>
      <c r="H38" s="433"/>
      <c r="I38" s="433"/>
      <c r="J38" s="433"/>
      <c r="K38" s="433"/>
      <c r="L38" s="434"/>
      <c r="M38" s="11">
        <v>19</v>
      </c>
      <c r="N38" s="11" t="s">
        <v>54</v>
      </c>
      <c r="O38" s="11"/>
      <c r="P38" s="11"/>
      <c r="Q38" s="11"/>
      <c r="R38" s="11"/>
      <c r="S38" s="11" t="s">
        <v>0</v>
      </c>
      <c r="T38" s="431"/>
      <c r="U38" s="431"/>
      <c r="V38" s="431"/>
      <c r="W38" s="431"/>
      <c r="X38" s="432"/>
    </row>
    <row r="39" spans="1:25" ht="14.25">
      <c r="A39" s="459"/>
      <c r="B39" s="22"/>
      <c r="C39" s="11"/>
      <c r="D39" s="11"/>
      <c r="E39" s="11"/>
      <c r="F39" s="11"/>
      <c r="G39" s="11" t="s">
        <v>0</v>
      </c>
      <c r="H39" s="433"/>
      <c r="I39" s="433"/>
      <c r="J39" s="433"/>
      <c r="K39" s="433"/>
      <c r="L39" s="434"/>
      <c r="M39" s="11">
        <v>20</v>
      </c>
      <c r="N39" s="11" t="s">
        <v>55</v>
      </c>
      <c r="O39" s="11"/>
      <c r="P39" s="11"/>
      <c r="Q39" s="11"/>
      <c r="R39" s="11"/>
      <c r="S39" s="11" t="s">
        <v>0</v>
      </c>
      <c r="T39" s="422"/>
      <c r="U39" s="422"/>
      <c r="V39" s="422"/>
      <c r="W39" s="422"/>
      <c r="X39" s="423"/>
    </row>
    <row r="40" spans="1:25" ht="14.25">
      <c r="A40" s="459"/>
      <c r="B40" s="22"/>
      <c r="C40" s="11"/>
      <c r="D40" s="38" t="e">
        <v>#REF!</v>
      </c>
      <c r="E40" s="11"/>
      <c r="F40" s="11"/>
      <c r="G40" s="11" t="s">
        <v>0</v>
      </c>
      <c r="H40" s="443"/>
      <c r="I40" s="443"/>
      <c r="J40" s="443"/>
      <c r="K40" s="443"/>
      <c r="L40" s="444"/>
      <c r="M40" s="11">
        <v>21</v>
      </c>
      <c r="N40" s="77" t="s">
        <v>230</v>
      </c>
      <c r="O40" s="11"/>
      <c r="P40" s="11"/>
      <c r="Q40" s="11"/>
      <c r="R40" s="11"/>
      <c r="S40" s="11" t="s">
        <v>0</v>
      </c>
      <c r="T40" s="422">
        <f>Inner!O6</f>
        <v>951</v>
      </c>
      <c r="U40" s="422"/>
      <c r="V40" s="422"/>
      <c r="W40" s="422"/>
      <c r="X40" s="423"/>
    </row>
    <row r="41" spans="1:25" ht="14.25">
      <c r="A41" s="459"/>
      <c r="B41" s="22"/>
      <c r="C41" s="11"/>
      <c r="D41" s="11"/>
      <c r="E41" s="11"/>
      <c r="F41" s="11"/>
      <c r="G41" s="11" t="s">
        <v>0</v>
      </c>
      <c r="H41" s="433"/>
      <c r="I41" s="433"/>
      <c r="J41" s="433"/>
      <c r="K41" s="433"/>
      <c r="L41" s="434"/>
      <c r="M41" s="39" t="s">
        <v>56</v>
      </c>
      <c r="N41" s="39"/>
      <c r="O41" s="39"/>
      <c r="P41" s="39"/>
      <c r="Q41" s="39"/>
      <c r="R41" s="39"/>
      <c r="S41" s="39" t="s">
        <v>0</v>
      </c>
      <c r="T41" s="445">
        <f>SUM(T15:T40)</f>
        <v>951</v>
      </c>
      <c r="U41" s="445"/>
      <c r="V41" s="445"/>
      <c r="W41" s="445"/>
      <c r="X41" s="446"/>
    </row>
    <row r="42" spans="1:25" ht="14.25">
      <c r="A42" s="459"/>
      <c r="B42" s="22" t="s">
        <v>57</v>
      </c>
      <c r="C42" s="11"/>
      <c r="D42" s="11"/>
      <c r="E42" s="11"/>
      <c r="F42" s="11"/>
      <c r="G42" s="11" t="s">
        <v>0</v>
      </c>
      <c r="H42" s="449">
        <f>SUM(H33:L41)</f>
        <v>30519</v>
      </c>
      <c r="I42" s="449"/>
      <c r="J42" s="449"/>
      <c r="K42" s="449"/>
      <c r="L42" s="450"/>
      <c r="M42" s="26" t="s">
        <v>58</v>
      </c>
      <c r="N42" s="11"/>
      <c r="O42" s="11"/>
      <c r="P42" s="11"/>
      <c r="Q42" s="11"/>
      <c r="R42" s="11"/>
      <c r="S42" s="40" t="s">
        <v>0</v>
      </c>
      <c r="T42" s="2"/>
      <c r="U42" s="2"/>
      <c r="V42" s="2"/>
      <c r="W42" s="2"/>
      <c r="X42" s="21"/>
      <c r="Y42" s="2"/>
    </row>
    <row r="43" spans="1:25" ht="14.25">
      <c r="A43" s="459"/>
      <c r="B43" s="22" t="s">
        <v>59</v>
      </c>
      <c r="C43" s="11"/>
      <c r="D43" s="11"/>
      <c r="E43" s="11"/>
      <c r="F43" s="11"/>
      <c r="G43" s="11" t="s">
        <v>0</v>
      </c>
      <c r="H43" s="449">
        <f>T41</f>
        <v>951</v>
      </c>
      <c r="I43" s="449"/>
      <c r="J43" s="449"/>
      <c r="K43" s="449"/>
      <c r="L43" s="450"/>
      <c r="M43" s="11"/>
      <c r="N43" s="11"/>
      <c r="O43" s="11"/>
      <c r="P43" s="11"/>
      <c r="Q43" s="11"/>
      <c r="R43" s="11"/>
      <c r="S43" s="11"/>
      <c r="T43" s="11"/>
      <c r="U43" s="11"/>
      <c r="V43" s="11"/>
      <c r="W43" s="11"/>
      <c r="X43" s="23"/>
      <c r="Y43" s="2"/>
    </row>
    <row r="44" spans="1:25" ht="14.25">
      <c r="A44" s="459"/>
      <c r="B44" s="22" t="s">
        <v>60</v>
      </c>
      <c r="C44" s="11"/>
      <c r="D44" s="11"/>
      <c r="E44" s="11"/>
      <c r="F44" s="11"/>
      <c r="G44" s="11" t="s">
        <v>0</v>
      </c>
      <c r="H44" s="451">
        <f>H42-H43</f>
        <v>29568</v>
      </c>
      <c r="I44" s="451"/>
      <c r="J44" s="451"/>
      <c r="K44" s="451"/>
      <c r="L44" s="452"/>
      <c r="M44" s="11"/>
      <c r="N44" s="11"/>
      <c r="O44" s="41"/>
      <c r="P44" s="11"/>
      <c r="Q44" s="11"/>
      <c r="R44" s="11"/>
      <c r="S44" s="11"/>
      <c r="T44" s="11"/>
      <c r="U44" s="11"/>
      <c r="V44" s="11"/>
      <c r="W44" s="11"/>
      <c r="X44" s="23"/>
      <c r="Y44" s="2"/>
    </row>
    <row r="45" spans="1:25">
      <c r="A45" s="459"/>
      <c r="B45" s="22" t="s">
        <v>61</v>
      </c>
      <c r="C45" s="11"/>
      <c r="D45" s="11"/>
      <c r="E45" s="11"/>
      <c r="F45" s="11"/>
      <c r="G45" s="11"/>
      <c r="H45" s="42"/>
      <c r="I45" s="42"/>
      <c r="J45" s="42"/>
      <c r="K45" s="42"/>
      <c r="L45" s="43"/>
      <c r="M45" s="11"/>
      <c r="N45" s="11"/>
      <c r="O45" s="11"/>
      <c r="P45" s="11"/>
      <c r="Q45" s="11"/>
      <c r="R45" s="11"/>
      <c r="S45" s="11"/>
      <c r="T45" s="11"/>
      <c r="U45" s="11"/>
      <c r="V45" s="11"/>
      <c r="W45" s="11"/>
      <c r="X45" s="23"/>
      <c r="Y45" s="2"/>
    </row>
    <row r="46" spans="1:25" ht="15.75" customHeight="1">
      <c r="A46" s="459"/>
      <c r="B46" s="453" t="str">
        <f>Data!AP3</f>
        <v xml:space="preserve">     Twenty Nine  Thousand Five  Hundred Sixty Eight  </v>
      </c>
      <c r="C46" s="454"/>
      <c r="D46" s="454"/>
      <c r="E46" s="454"/>
      <c r="F46" s="454"/>
      <c r="G46" s="454"/>
      <c r="H46" s="454"/>
      <c r="I46" s="454"/>
      <c r="J46" s="454"/>
      <c r="K46" s="454"/>
      <c r="L46" s="455"/>
      <c r="M46" s="44"/>
      <c r="N46" s="44"/>
      <c r="O46" s="44"/>
      <c r="P46" s="44"/>
      <c r="Q46" s="44"/>
      <c r="R46" s="45"/>
      <c r="S46" s="45"/>
      <c r="T46" s="45"/>
      <c r="U46" s="45"/>
      <c r="V46" s="45"/>
      <c r="W46" s="45"/>
      <c r="X46" s="46"/>
      <c r="Y46" s="2"/>
    </row>
    <row r="47" spans="1:25" ht="13.5" customHeight="1">
      <c r="A47" s="459"/>
      <c r="B47" s="456"/>
      <c r="C47" s="457"/>
      <c r="D47" s="457"/>
      <c r="E47" s="457"/>
      <c r="F47" s="457"/>
      <c r="G47" s="457"/>
      <c r="H47" s="457"/>
      <c r="I47" s="457"/>
      <c r="J47" s="457"/>
      <c r="K47" s="457"/>
      <c r="L47" s="458"/>
      <c r="M47" s="18"/>
      <c r="N47" s="19"/>
      <c r="O47" s="19"/>
      <c r="P47" s="19"/>
      <c r="Q47" s="19"/>
      <c r="R47" s="19"/>
      <c r="S47" s="19" t="s">
        <v>62</v>
      </c>
      <c r="T47" s="19"/>
      <c r="U47" s="19"/>
      <c r="V47" s="19"/>
      <c r="W47" s="19"/>
      <c r="X47" s="47"/>
      <c r="Y47" s="2"/>
    </row>
    <row r="48" spans="1:25" ht="15.75" customHeight="1">
      <c r="A48" s="459"/>
      <c r="B48" s="437"/>
      <c r="C48" s="438"/>
      <c r="D48" s="438"/>
      <c r="E48" s="438"/>
      <c r="F48" s="438"/>
      <c r="G48" s="438"/>
      <c r="H48" s="438"/>
      <c r="I48" s="438"/>
      <c r="J48" s="438"/>
      <c r="K48" s="438"/>
      <c r="L48" s="438"/>
      <c r="M48" s="438"/>
      <c r="N48" s="438"/>
      <c r="O48" s="438"/>
      <c r="P48" s="438"/>
      <c r="Q48" s="438"/>
      <c r="R48" s="438"/>
      <c r="S48" s="438"/>
      <c r="T48" s="438"/>
      <c r="U48" s="438"/>
      <c r="V48" s="438"/>
      <c r="W48" s="438"/>
      <c r="X48" s="439"/>
      <c r="Y48" s="2"/>
    </row>
    <row r="49" spans="1:25" ht="18" customHeight="1">
      <c r="A49" s="459"/>
      <c r="B49" s="22" t="s">
        <v>63</v>
      </c>
      <c r="C49" s="11" t="s">
        <v>64</v>
      </c>
      <c r="D49" s="11"/>
      <c r="E49" s="11"/>
      <c r="F49" s="11"/>
      <c r="G49" s="11"/>
      <c r="H49" s="11" t="s">
        <v>65</v>
      </c>
      <c r="I49" s="11"/>
      <c r="J49" s="11"/>
      <c r="K49" s="11"/>
      <c r="L49" s="11"/>
      <c r="M49" s="11"/>
      <c r="N49" s="11"/>
      <c r="O49" s="11"/>
      <c r="P49" s="11"/>
      <c r="Q49" s="11"/>
      <c r="R49" s="11"/>
      <c r="S49" s="11"/>
      <c r="T49" s="11"/>
      <c r="U49" s="11"/>
      <c r="V49" s="11"/>
      <c r="W49" s="11"/>
      <c r="X49" s="23"/>
      <c r="Y49" s="2"/>
    </row>
    <row r="50" spans="1:25" ht="18" customHeight="1">
      <c r="A50" s="459"/>
      <c r="B50" s="48" t="s">
        <v>66</v>
      </c>
      <c r="C50" s="11"/>
      <c r="D50" s="11"/>
      <c r="E50" s="11"/>
      <c r="F50" s="11"/>
      <c r="G50" s="11"/>
      <c r="H50" s="11"/>
      <c r="I50" s="11"/>
      <c r="J50" s="11"/>
      <c r="K50" s="11"/>
      <c r="L50" s="11"/>
      <c r="M50" s="11"/>
      <c r="N50" s="11"/>
      <c r="O50" s="11"/>
      <c r="P50" s="11"/>
      <c r="Q50" s="11"/>
      <c r="R50" s="11"/>
      <c r="S50" s="11"/>
      <c r="T50" s="11"/>
      <c r="U50" s="11"/>
      <c r="V50" s="11"/>
      <c r="W50" s="11"/>
      <c r="X50" s="23"/>
      <c r="Y50" s="2"/>
    </row>
    <row r="51" spans="1:25" ht="18" customHeight="1">
      <c r="A51" s="459"/>
      <c r="B51" s="440" t="s">
        <v>67</v>
      </c>
      <c r="C51" s="441"/>
      <c r="D51" s="441"/>
      <c r="E51" s="441"/>
      <c r="F51" s="441"/>
      <c r="G51" s="441"/>
      <c r="H51" s="441"/>
      <c r="I51" s="441"/>
      <c r="J51" s="441"/>
      <c r="K51" s="441"/>
      <c r="L51" s="441"/>
      <c r="M51" s="441"/>
      <c r="N51" s="441"/>
      <c r="O51" s="441"/>
      <c r="P51" s="441"/>
      <c r="Q51" s="441"/>
      <c r="R51" s="441"/>
      <c r="S51" s="441"/>
      <c r="T51" s="441"/>
      <c r="U51" s="441"/>
      <c r="V51" s="441"/>
      <c r="W51" s="441"/>
      <c r="X51" s="442"/>
      <c r="Y51" s="2"/>
    </row>
    <row r="52" spans="1:25" ht="18" customHeight="1">
      <c r="A52" s="447"/>
      <c r="B52" s="48" t="s">
        <v>68</v>
      </c>
      <c r="C52" s="11"/>
      <c r="D52" s="11"/>
      <c r="E52" s="11"/>
      <c r="F52" s="11"/>
      <c r="G52" s="11"/>
      <c r="H52" s="11"/>
      <c r="I52" s="11"/>
      <c r="J52" s="11"/>
      <c r="K52" s="11"/>
      <c r="L52" s="11"/>
      <c r="M52" s="11"/>
      <c r="N52" s="11"/>
      <c r="O52" s="11"/>
      <c r="P52" s="11"/>
      <c r="Q52" s="11"/>
      <c r="R52" s="11"/>
      <c r="S52" s="11"/>
      <c r="T52" s="11"/>
      <c r="U52" s="11"/>
      <c r="V52" s="11"/>
      <c r="W52" s="11"/>
      <c r="X52" s="23"/>
      <c r="Y52" s="2"/>
    </row>
    <row r="53" spans="1:25" ht="18" customHeight="1">
      <c r="A53" s="448"/>
      <c r="B53" s="22"/>
      <c r="C53" s="11"/>
      <c r="D53" s="11"/>
      <c r="E53" s="26" t="s">
        <v>69</v>
      </c>
      <c r="F53" s="11"/>
      <c r="G53" s="11"/>
      <c r="H53" s="11"/>
      <c r="I53" s="11"/>
      <c r="J53" s="11"/>
      <c r="K53" s="11"/>
      <c r="L53" s="11"/>
      <c r="M53" s="11"/>
      <c r="N53" s="11"/>
      <c r="O53" s="11"/>
      <c r="P53" s="11"/>
      <c r="Q53" s="11"/>
      <c r="R53" s="11"/>
      <c r="S53" s="11"/>
      <c r="T53" s="11"/>
      <c r="U53" s="11"/>
      <c r="V53" s="11"/>
      <c r="W53" s="11"/>
      <c r="X53" s="23"/>
      <c r="Y53" s="2"/>
    </row>
    <row r="54" spans="1:25" ht="18" customHeight="1">
      <c r="A54" s="448"/>
      <c r="B54" s="22"/>
      <c r="C54" s="11"/>
      <c r="D54" s="11"/>
      <c r="E54" s="26" t="s">
        <v>70</v>
      </c>
      <c r="F54" s="11"/>
      <c r="G54" s="11"/>
      <c r="H54" s="11"/>
      <c r="I54" s="11"/>
      <c r="J54" s="11"/>
      <c r="K54" s="11"/>
      <c r="L54" s="11"/>
      <c r="M54" s="11"/>
      <c r="N54" s="11"/>
      <c r="O54" s="11"/>
      <c r="P54" s="11"/>
      <c r="Q54" s="11"/>
      <c r="R54" s="11"/>
      <c r="S54" s="11"/>
      <c r="T54" s="11"/>
      <c r="U54" s="11"/>
      <c r="V54" s="11"/>
      <c r="W54" s="11"/>
      <c r="X54" s="23"/>
      <c r="Y54" s="2"/>
    </row>
    <row r="55" spans="1:25" ht="18" customHeight="1">
      <c r="A55" s="448"/>
      <c r="B55" s="22"/>
      <c r="C55" s="11"/>
      <c r="D55" s="11"/>
      <c r="E55" s="11"/>
      <c r="F55" s="11"/>
      <c r="G55" s="11"/>
      <c r="H55" s="11"/>
      <c r="I55" s="11"/>
      <c r="J55" s="11"/>
      <c r="K55" s="11"/>
      <c r="L55" s="11"/>
      <c r="M55" s="11"/>
      <c r="N55" s="11"/>
      <c r="O55" s="11"/>
      <c r="P55" s="11"/>
      <c r="Q55" s="11"/>
      <c r="R55" s="11"/>
      <c r="S55" s="11"/>
      <c r="T55" s="11"/>
      <c r="U55" s="11"/>
      <c r="V55" s="11"/>
      <c r="W55" s="11"/>
      <c r="X55" s="23"/>
      <c r="Y55" s="2"/>
    </row>
    <row r="56" spans="1:25" ht="18" customHeight="1" thickBot="1">
      <c r="A56" s="148"/>
      <c r="B56" s="27"/>
      <c r="C56" s="28"/>
      <c r="D56" s="28"/>
      <c r="E56" s="28"/>
      <c r="F56" s="28"/>
      <c r="G56" s="28"/>
      <c r="H56" s="28"/>
      <c r="I56" s="28"/>
      <c r="J56" s="28"/>
      <c r="K56" s="28"/>
      <c r="L56" s="28"/>
      <c r="M56" s="28"/>
      <c r="N56" s="28" t="s">
        <v>71</v>
      </c>
      <c r="O56" s="49"/>
      <c r="P56" s="28"/>
      <c r="Q56" s="28"/>
      <c r="R56" s="28"/>
      <c r="S56" s="28"/>
      <c r="T56" s="28"/>
      <c r="U56" s="28"/>
      <c r="V56" s="28"/>
      <c r="W56" s="28"/>
      <c r="X56" s="29"/>
      <c r="Y56" s="2"/>
    </row>
    <row r="57" spans="1:25">
      <c r="A57" s="50"/>
      <c r="B57" s="1"/>
      <c r="C57" s="1"/>
      <c r="D57" s="1"/>
      <c r="E57" s="1"/>
      <c r="F57" s="1"/>
      <c r="G57" s="1"/>
      <c r="H57" s="1"/>
      <c r="I57" s="1"/>
      <c r="J57" s="1"/>
      <c r="K57" s="1"/>
      <c r="L57" s="1"/>
      <c r="M57" s="1"/>
      <c r="N57" s="1"/>
      <c r="O57" s="1"/>
      <c r="P57" s="1"/>
      <c r="Q57" s="1"/>
      <c r="R57" s="1"/>
      <c r="S57" s="1"/>
      <c r="T57" s="1"/>
      <c r="U57" s="1"/>
      <c r="V57" s="1"/>
      <c r="W57" s="1"/>
      <c r="X57" s="1"/>
    </row>
    <row r="58" spans="1:25">
      <c r="A58" s="1"/>
    </row>
    <row r="59" spans="1:25">
      <c r="A59" s="1"/>
    </row>
    <row r="60" spans="1:25">
      <c r="A60" s="1"/>
    </row>
  </sheetData>
  <sheetProtection selectLockedCells="1"/>
  <mergeCells count="56">
    <mergeCell ref="A52:A55"/>
    <mergeCell ref="H42:L42"/>
    <mergeCell ref="H43:L43"/>
    <mergeCell ref="H44:L44"/>
    <mergeCell ref="B46:L47"/>
    <mergeCell ref="A14:A51"/>
    <mergeCell ref="H39:L39"/>
    <mergeCell ref="I17:L17"/>
    <mergeCell ref="H37:L37"/>
    <mergeCell ref="I18:L20"/>
    <mergeCell ref="I22:L24"/>
    <mergeCell ref="T39:X39"/>
    <mergeCell ref="B1:X1"/>
    <mergeCell ref="B48:X48"/>
    <mergeCell ref="B51:X51"/>
    <mergeCell ref="H36:L36"/>
    <mergeCell ref="T36:X36"/>
    <mergeCell ref="H40:L40"/>
    <mergeCell ref="T40:X40"/>
    <mergeCell ref="H41:L41"/>
    <mergeCell ref="T41:X41"/>
    <mergeCell ref="T37:X37"/>
    <mergeCell ref="H38:L38"/>
    <mergeCell ref="T38:X38"/>
    <mergeCell ref="H33:L33"/>
    <mergeCell ref="T33:X33"/>
    <mergeCell ref="H34:L34"/>
    <mergeCell ref="T34:X34"/>
    <mergeCell ref="H35:L35"/>
    <mergeCell ref="T35:X35"/>
    <mergeCell ref="T29:X29"/>
    <mergeCell ref="T30:X30"/>
    <mergeCell ref="T31:X31"/>
    <mergeCell ref="T32:X32"/>
    <mergeCell ref="T23:X23"/>
    <mergeCell ref="T25:X25"/>
    <mergeCell ref="T26:X26"/>
    <mergeCell ref="T27:X27"/>
    <mergeCell ref="T28:X28"/>
    <mergeCell ref="F10:L10"/>
    <mergeCell ref="T15:X15"/>
    <mergeCell ref="T17:X17"/>
    <mergeCell ref="T19:X19"/>
    <mergeCell ref="T21:X21"/>
    <mergeCell ref="Q10:X10"/>
    <mergeCell ref="M10:P10"/>
    <mergeCell ref="I15:L15"/>
    <mergeCell ref="J13:L13"/>
    <mergeCell ref="B3:X3"/>
    <mergeCell ref="B2:X2"/>
    <mergeCell ref="R4:X4"/>
    <mergeCell ref="B5:E5"/>
    <mergeCell ref="B9:E9"/>
    <mergeCell ref="B7:E7"/>
    <mergeCell ref="R7:S7"/>
    <mergeCell ref="U7:X7"/>
  </mergeCells>
  <phoneticPr fontId="2" type="noConversion"/>
  <printOptions horizontalCentered="1"/>
  <pageMargins left="0.6" right="0.6" top="0.5" bottom="0.5" header="0.3" footer="0.3"/>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1">
    <tabColor rgb="FFFF0000"/>
  </sheetPr>
  <dimension ref="A1:K35"/>
  <sheetViews>
    <sheetView topLeftCell="A13" workbookViewId="0">
      <selection activeCell="H8" sqref="H8:I8"/>
    </sheetView>
  </sheetViews>
  <sheetFormatPr defaultRowHeight="15"/>
  <cols>
    <col min="1" max="1" width="5.140625" style="163" customWidth="1"/>
    <col min="2" max="2" width="9.42578125" style="163" customWidth="1"/>
    <col min="3" max="3" width="12.85546875" style="163" customWidth="1"/>
    <col min="4" max="4" width="23.42578125" style="163" customWidth="1"/>
    <col min="5" max="5" width="11.140625" style="163" customWidth="1"/>
    <col min="6" max="6" width="23.7109375" style="163" customWidth="1"/>
    <col min="7" max="7" width="14.42578125" style="163" customWidth="1"/>
    <col min="8" max="8" width="11.5703125" style="163" customWidth="1"/>
    <col min="9" max="9" width="4.28515625" style="163" customWidth="1"/>
    <col min="10" max="10" width="20" style="163" customWidth="1"/>
    <col min="11" max="11" width="6.42578125" style="163" customWidth="1"/>
    <col min="12" max="16384" width="9.140625" style="163"/>
  </cols>
  <sheetData>
    <row r="1" spans="1:11" ht="26.25" customHeight="1"/>
    <row r="2" spans="1:11" ht="18" customHeight="1">
      <c r="A2" s="235">
        <f>IF(LEN(Data!$E$9)&gt;2,1,"")</f>
        <v>1</v>
      </c>
      <c r="B2" s="467" t="s">
        <v>325</v>
      </c>
      <c r="C2" s="467"/>
      <c r="D2" s="467"/>
      <c r="E2" s="467"/>
      <c r="F2" s="467"/>
      <c r="G2" s="467"/>
      <c r="H2" s="467"/>
      <c r="I2" s="467"/>
      <c r="J2" s="467"/>
      <c r="K2" s="172"/>
    </row>
    <row r="3" spans="1:11" ht="18" customHeight="1">
      <c r="A3" s="234">
        <f>IF(LEN(Data!$E$9)&gt;2,1,"")</f>
        <v>1</v>
      </c>
      <c r="B3" s="468" t="s">
        <v>201</v>
      </c>
      <c r="C3" s="468"/>
      <c r="D3" s="468"/>
      <c r="E3" s="468"/>
      <c r="F3" s="468"/>
      <c r="G3" s="468"/>
      <c r="H3" s="468"/>
      <c r="I3" s="468"/>
      <c r="J3" s="468"/>
      <c r="K3" s="173"/>
    </row>
    <row r="4" spans="1:11" ht="17.25" customHeight="1">
      <c r="A4" s="234">
        <f>IF(LEN(Data!$E$9)&gt;2,1,"")</f>
        <v>1</v>
      </c>
      <c r="B4" s="472" t="str">
        <f>"Statement showing the details of IR, DA and PRC arrears adjusted to the CSS account in respect of Sri./Smt./Kum. "&amp;Data!E9</f>
        <v>Statement showing the details of IR, DA and PRC arrears adjusted to the CSS account in respect of Sri./Smt./Kum. BOOMAIAH</v>
      </c>
      <c r="C4" s="472"/>
      <c r="D4" s="472"/>
      <c r="E4" s="472"/>
      <c r="F4" s="472"/>
      <c r="G4" s="472"/>
      <c r="H4" s="472"/>
      <c r="I4" s="472"/>
      <c r="J4" s="472"/>
      <c r="K4" s="174"/>
    </row>
    <row r="5" spans="1:11" ht="17.25" customHeight="1">
      <c r="A5" s="234">
        <f>IF(LEN(Data!$E$9)&gt;2,1,"")</f>
        <v>1</v>
      </c>
      <c r="B5" s="474" t="str">
        <f>"Designation &amp; Working place : "&amp;Data!U9&amp;", "&amp;Data!E10&amp;", "&amp;Data!U10</f>
        <v>Designation &amp; Working place : P.E.T., Z.P.S.S.AKENAPALLI, AKENAPALLI</v>
      </c>
      <c r="C5" s="474"/>
      <c r="D5" s="474"/>
      <c r="E5" s="474"/>
      <c r="F5" s="474"/>
      <c r="G5" s="474"/>
      <c r="H5" s="474"/>
      <c r="I5" s="473" t="str">
        <f>"Treasury ID : "&amp;Data!E11</f>
        <v>Treasury ID : 1307374</v>
      </c>
      <c r="J5" s="473"/>
      <c r="K5" s="175"/>
    </row>
    <row r="6" spans="1:11" ht="17.25" customHeight="1">
      <c r="A6" s="234">
        <f>IF(LEN(Data!$E$9)&gt;2,1,"")</f>
        <v>1</v>
      </c>
      <c r="B6" s="479" t="str">
        <f>"Designation of the Drawing and Disbursing Officer : "&amp;Data!$U$3&amp;", "&amp;Data!$U$4</f>
        <v>Designation of the Drawing and Disbursing Officer : HEAD MASTER, Z.P.S.S.AKENAPALLI</v>
      </c>
      <c r="C6" s="479"/>
      <c r="D6" s="479"/>
      <c r="E6" s="479"/>
      <c r="F6" s="479"/>
      <c r="G6" s="479"/>
      <c r="H6" s="479"/>
      <c r="I6" s="479"/>
      <c r="J6" s="479"/>
    </row>
    <row r="7" spans="1:11" ht="30" customHeight="1">
      <c r="A7" s="234">
        <f>IF(LEN(E8)&gt;2,1,"")</f>
        <v>1</v>
      </c>
      <c r="B7" s="170" t="s">
        <v>109</v>
      </c>
      <c r="C7" s="170" t="s">
        <v>211</v>
      </c>
      <c r="D7" s="170" t="s">
        <v>323</v>
      </c>
      <c r="E7" s="170" t="s">
        <v>202</v>
      </c>
      <c r="F7" s="170" t="s">
        <v>204</v>
      </c>
      <c r="G7" s="247" t="s">
        <v>203</v>
      </c>
      <c r="H7" s="475" t="s">
        <v>205</v>
      </c>
      <c r="I7" s="476"/>
      <c r="J7" s="170" t="s">
        <v>324</v>
      </c>
    </row>
    <row r="8" spans="1:11" ht="16.5" customHeight="1">
      <c r="A8" s="234">
        <f>IF(LEN(E8)&gt;2,1,"")</f>
        <v>1</v>
      </c>
      <c r="B8" s="190">
        <f>Data!B14</f>
        <v>1</v>
      </c>
      <c r="C8" s="252" t="str">
        <f>Data!C14</f>
        <v>PRC Arrears</v>
      </c>
      <c r="D8" s="243" t="str">
        <f>Data!E14</f>
        <v>Jan,2009 to June,2009</v>
      </c>
      <c r="E8" s="205">
        <f>Data!N14</f>
        <v>39995</v>
      </c>
      <c r="F8" s="190" t="str">
        <f>Data!R14</f>
        <v>1310-5780 Dt.23-07-2009</v>
      </c>
      <c r="G8" s="190">
        <f>Data!V14</f>
        <v>6645</v>
      </c>
      <c r="H8" s="470">
        <f>IF(Data!AN14="Yes",0,ROUND(G8*10%,0))</f>
        <v>665</v>
      </c>
      <c r="I8" s="471"/>
      <c r="J8" s="190">
        <f>G8-H8</f>
        <v>5980</v>
      </c>
    </row>
    <row r="9" spans="1:11" ht="16.5" customHeight="1">
      <c r="A9" s="234">
        <f>IF(LEN(E9)&gt;2,1,"")</f>
        <v>1</v>
      </c>
      <c r="B9" s="190">
        <f>Data!B15</f>
        <v>2</v>
      </c>
      <c r="C9" s="190" t="str">
        <f>Data!C15</f>
        <v>DA Arrears</v>
      </c>
      <c r="D9" s="243" t="str">
        <f>Data!E15</f>
        <v>July,2009 to Dec,2009</v>
      </c>
      <c r="E9" s="205">
        <f>Data!N15</f>
        <v>40179</v>
      </c>
      <c r="F9" s="190" t="str">
        <f>Data!R15</f>
        <v>1310-5781 Dt.23-01-2010</v>
      </c>
      <c r="G9" s="190">
        <f>Data!V15</f>
        <v>2856</v>
      </c>
      <c r="H9" s="470">
        <f>IF(Data!AN15="Yes",0,ROUND(G9*10%,0))</f>
        <v>286</v>
      </c>
      <c r="I9" s="471"/>
      <c r="J9" s="190">
        <f t="shared" ref="J9:J27" si="0">G9-H9</f>
        <v>2570</v>
      </c>
    </row>
    <row r="10" spans="1:11" ht="16.5" customHeight="1">
      <c r="A10" s="234">
        <f>IF(LEN(E10)&gt;2,1,"")</f>
        <v>1</v>
      </c>
      <c r="B10" s="190">
        <f>Data!B16</f>
        <v>3</v>
      </c>
      <c r="C10" s="190" t="str">
        <f>Data!C16</f>
        <v>IR Arrears</v>
      </c>
      <c r="D10" s="261" t="str">
        <f>Data!E16</f>
        <v>Jan,,2010 to June,2010</v>
      </c>
      <c r="E10" s="205">
        <f>Data!N16</f>
        <v>40360</v>
      </c>
      <c r="F10" s="190" t="str">
        <f>Data!R16</f>
        <v>1310-6580 Dt.02-07-2010</v>
      </c>
      <c r="G10" s="190">
        <f>Data!V16</f>
        <v>4204</v>
      </c>
      <c r="H10" s="470">
        <f>IF(Data!AN16="Yes",0,ROUND(G10*10%,0))</f>
        <v>0</v>
      </c>
      <c r="I10" s="471"/>
      <c r="J10" s="190">
        <f t="shared" si="0"/>
        <v>4204</v>
      </c>
    </row>
    <row r="11" spans="1:11" ht="16.5" customHeight="1">
      <c r="A11" s="234">
        <f>IF(LEN(E11)&gt;2,1,"")</f>
        <v>1</v>
      </c>
      <c r="B11" s="190">
        <f>Data!B17</f>
        <v>4</v>
      </c>
      <c r="C11" s="190" t="str">
        <f>Data!C17</f>
        <v>PRC Arrears</v>
      </c>
      <c r="D11" s="250" t="str">
        <f>Data!E17</f>
        <v>July,2008 to Apr,2010</v>
      </c>
      <c r="E11" s="205">
        <f>Data!N17</f>
        <v>40299</v>
      </c>
      <c r="F11" s="190" t="str">
        <f>Data!R17</f>
        <v>1310-15384 Dt.27-05-2010</v>
      </c>
      <c r="G11" s="190">
        <f>Data!V17</f>
        <v>5978</v>
      </c>
      <c r="H11" s="470">
        <f>IF(Data!AN17="Yes",0,ROUND(G11*10%,0))</f>
        <v>0</v>
      </c>
      <c r="I11" s="471"/>
      <c r="J11" s="190">
        <f t="shared" si="0"/>
        <v>5978</v>
      </c>
    </row>
    <row r="12" spans="1:11" ht="16.5" customHeight="1">
      <c r="A12" s="234">
        <f t="shared" ref="A12:A27" si="1">IF(LEN(E12)&gt;2,1,"")</f>
        <v>1</v>
      </c>
      <c r="B12" s="190">
        <f>Data!B18</f>
        <v>5</v>
      </c>
      <c r="C12" s="190" t="str">
        <f>Data!C18</f>
        <v>DA Arrears</v>
      </c>
      <c r="D12" s="250" t="str">
        <f>Data!E18</f>
        <v>Jan,2011 to May,2011</v>
      </c>
      <c r="E12" s="205">
        <f>Data!N18</f>
        <v>40695</v>
      </c>
      <c r="F12" s="190" t="str">
        <f>Data!R18</f>
        <v>1310-3497 Dt.30-06-2011</v>
      </c>
      <c r="G12" s="190">
        <f>Data!V18</f>
        <v>2192</v>
      </c>
      <c r="H12" s="470">
        <f>IF(Data!AN18="Yes",0,ROUND(G12*10%,0))</f>
        <v>0</v>
      </c>
      <c r="I12" s="471"/>
      <c r="J12" s="190">
        <f t="shared" si="0"/>
        <v>2192</v>
      </c>
    </row>
    <row r="13" spans="1:11" ht="16.5" customHeight="1">
      <c r="A13" s="234">
        <f t="shared" si="1"/>
        <v>1</v>
      </c>
      <c r="B13" s="190">
        <f>Data!B19</f>
        <v>6</v>
      </c>
      <c r="C13" s="190" t="str">
        <f>Data!C19</f>
        <v>DA Arrears</v>
      </c>
      <c r="D13" s="250" t="str">
        <f>Data!E19</f>
        <v>July,2011 to Oct,2011</v>
      </c>
      <c r="E13" s="205">
        <f>Data!N19</f>
        <v>40940</v>
      </c>
      <c r="F13" s="190" t="str">
        <f>Data!R19</f>
        <v>1310-14155 Dt.13-02-2012</v>
      </c>
      <c r="G13" s="190">
        <f>Data!V19</f>
        <v>2560</v>
      </c>
      <c r="H13" s="470">
        <f>IF(Data!AN19="Yes",0,ROUND(G13*10%,0))</f>
        <v>0</v>
      </c>
      <c r="I13" s="471"/>
      <c r="J13" s="190">
        <f t="shared" si="0"/>
        <v>2560</v>
      </c>
    </row>
    <row r="14" spans="1:11" ht="16.5" customHeight="1">
      <c r="A14" s="234">
        <f t="shared" si="1"/>
        <v>1</v>
      </c>
      <c r="B14" s="190">
        <f>Data!B20</f>
        <v>7</v>
      </c>
      <c r="C14" s="190" t="str">
        <f>Data!C20</f>
        <v>DA Arrears</v>
      </c>
      <c r="D14" s="250" t="str">
        <f>Data!E20</f>
        <v>Jan,2012 to May,2012</v>
      </c>
      <c r="E14" s="205">
        <f>Data!N20</f>
        <v>41091</v>
      </c>
      <c r="F14" s="190" t="str">
        <f>Data!R20</f>
        <v>1310-4137 Dt.11-07-2012</v>
      </c>
      <c r="G14" s="190">
        <f>Data!V20</f>
        <v>2628</v>
      </c>
      <c r="H14" s="470">
        <f>IF(Data!AN20="Yes",0,ROUND(G14*10%,0))</f>
        <v>0</v>
      </c>
      <c r="I14" s="471"/>
      <c r="J14" s="190">
        <f t="shared" si="0"/>
        <v>2628</v>
      </c>
    </row>
    <row r="15" spans="1:11" ht="16.5" customHeight="1">
      <c r="A15" s="234">
        <f t="shared" si="1"/>
        <v>1</v>
      </c>
      <c r="B15" s="190">
        <f>Data!B21</f>
        <v>8</v>
      </c>
      <c r="C15" s="190" t="str">
        <f>Data!C21</f>
        <v>DA Arrears</v>
      </c>
      <c r="D15" s="260" t="str">
        <f>Data!E21</f>
        <v>July,2012 to Dec,2012</v>
      </c>
      <c r="E15" s="205">
        <f>Data!N21</f>
        <v>41244</v>
      </c>
      <c r="F15" s="190" t="str">
        <f>Data!R21</f>
        <v>1310-4137 Dt.11-01-2013</v>
      </c>
      <c r="G15" s="190">
        <f>Data!V21</f>
        <v>3456</v>
      </c>
      <c r="H15" s="470">
        <f>IF(Data!AN21="Yes",0,ROUND(G15*10%,0))</f>
        <v>0</v>
      </c>
      <c r="I15" s="471"/>
      <c r="J15" s="190">
        <f t="shared" si="0"/>
        <v>3456</v>
      </c>
    </row>
    <row r="16" spans="1:11" ht="16.5" customHeight="1">
      <c r="A16" s="234" t="str">
        <f t="shared" si="1"/>
        <v/>
      </c>
      <c r="B16" s="190">
        <f>Data!B22</f>
        <v>9</v>
      </c>
      <c r="C16" s="190" t="str">
        <f>Data!C22</f>
        <v>IR Arrears</v>
      </c>
      <c r="D16" s="260">
        <f>Data!E22</f>
        <v>0</v>
      </c>
      <c r="E16" s="205">
        <f>Data!N22</f>
        <v>0</v>
      </c>
      <c r="F16" s="190">
        <f>Data!R22</f>
        <v>0</v>
      </c>
      <c r="G16" s="190">
        <f>Data!V22</f>
        <v>0</v>
      </c>
      <c r="H16" s="470">
        <f>IF(Data!AN22="Yes",0,ROUND(G16*10%,0))</f>
        <v>0</v>
      </c>
      <c r="I16" s="471"/>
      <c r="J16" s="190">
        <f t="shared" si="0"/>
        <v>0</v>
      </c>
    </row>
    <row r="17" spans="1:10" ht="16.5" customHeight="1">
      <c r="A17" s="234" t="str">
        <f t="shared" si="1"/>
        <v/>
      </c>
      <c r="B17" s="190">
        <f>Data!B23</f>
        <v>10</v>
      </c>
      <c r="C17" s="190" t="str">
        <f>Data!C23</f>
        <v>DA Arrears</v>
      </c>
      <c r="D17" s="260">
        <f>Data!E23</f>
        <v>0</v>
      </c>
      <c r="E17" s="205">
        <f>Data!N23</f>
        <v>0</v>
      </c>
      <c r="F17" s="190">
        <f>Data!R23</f>
        <v>0</v>
      </c>
      <c r="G17" s="190">
        <f>Data!V23</f>
        <v>0</v>
      </c>
      <c r="H17" s="470">
        <f>IF(Data!AN23="Yes",0,ROUND(G17*10%,0))</f>
        <v>0</v>
      </c>
      <c r="I17" s="471"/>
      <c r="J17" s="190">
        <f t="shared" si="0"/>
        <v>0</v>
      </c>
    </row>
    <row r="18" spans="1:10" ht="16.5" customHeight="1">
      <c r="A18" s="234" t="str">
        <f t="shared" si="1"/>
        <v/>
      </c>
      <c r="B18" s="190">
        <f>Data!B24</f>
        <v>11</v>
      </c>
      <c r="C18" s="190" t="str">
        <f>Data!C24</f>
        <v>DA Arrears</v>
      </c>
      <c r="D18" s="260">
        <f>Data!E24</f>
        <v>0</v>
      </c>
      <c r="E18" s="205">
        <f>Data!N24</f>
        <v>0</v>
      </c>
      <c r="F18" s="190">
        <f>Data!R24</f>
        <v>0</v>
      </c>
      <c r="G18" s="190">
        <f>Data!V24</f>
        <v>0</v>
      </c>
      <c r="H18" s="470">
        <f>IF(Data!AN24="Yes",0,ROUND(G18*10%,0))</f>
        <v>0</v>
      </c>
      <c r="I18" s="471"/>
      <c r="J18" s="190">
        <f t="shared" si="0"/>
        <v>0</v>
      </c>
    </row>
    <row r="19" spans="1:10" ht="16.5" customHeight="1">
      <c r="A19" s="234" t="str">
        <f t="shared" si="1"/>
        <v/>
      </c>
      <c r="B19" s="190">
        <f>Data!B25</f>
        <v>12</v>
      </c>
      <c r="C19" s="190" t="str">
        <f>Data!C25</f>
        <v>DA Arrears</v>
      </c>
      <c r="D19" s="260">
        <f>Data!E25</f>
        <v>0</v>
      </c>
      <c r="E19" s="205">
        <f>Data!N25</f>
        <v>0</v>
      </c>
      <c r="F19" s="190">
        <f>Data!R25</f>
        <v>0</v>
      </c>
      <c r="G19" s="190">
        <f>Data!V25</f>
        <v>0</v>
      </c>
      <c r="H19" s="470">
        <f>IF(Data!AN25="Yes",0,ROUND(G19*10%,0))</f>
        <v>0</v>
      </c>
      <c r="I19" s="471"/>
      <c r="J19" s="190">
        <f t="shared" si="0"/>
        <v>0</v>
      </c>
    </row>
    <row r="20" spans="1:10" ht="16.5" customHeight="1">
      <c r="A20" s="234" t="str">
        <f t="shared" si="1"/>
        <v/>
      </c>
      <c r="B20" s="190">
        <f>Data!B26</f>
        <v>13</v>
      </c>
      <c r="C20" s="190" t="str">
        <f>Data!C26</f>
        <v>DA Arrears</v>
      </c>
      <c r="D20" s="260">
        <f>Data!E26</f>
        <v>0</v>
      </c>
      <c r="E20" s="205">
        <f>Data!N26</f>
        <v>0</v>
      </c>
      <c r="F20" s="190">
        <f>Data!R26</f>
        <v>0</v>
      </c>
      <c r="G20" s="190">
        <f>Data!V26</f>
        <v>0</v>
      </c>
      <c r="H20" s="470">
        <f>IF(Data!AN26="Yes",0,ROUND(G20*10%,0))</f>
        <v>0</v>
      </c>
      <c r="I20" s="471"/>
      <c r="J20" s="190">
        <f t="shared" si="0"/>
        <v>0</v>
      </c>
    </row>
    <row r="21" spans="1:10" ht="16.5" customHeight="1">
      <c r="A21" s="234" t="str">
        <f t="shared" si="1"/>
        <v/>
      </c>
      <c r="B21" s="190">
        <f>Data!B27</f>
        <v>14</v>
      </c>
      <c r="C21" s="190" t="str">
        <f>Data!C27</f>
        <v>DA Arrears</v>
      </c>
      <c r="D21" s="260">
        <f>Data!E27</f>
        <v>0</v>
      </c>
      <c r="E21" s="205">
        <f>Data!N27</f>
        <v>0</v>
      </c>
      <c r="F21" s="190">
        <f>Data!R27</f>
        <v>0</v>
      </c>
      <c r="G21" s="190">
        <f>Data!V27</f>
        <v>0</v>
      </c>
      <c r="H21" s="470">
        <f>IF(Data!AN27="Yes",0,ROUND(G21*10%,0))</f>
        <v>0</v>
      </c>
      <c r="I21" s="471"/>
      <c r="J21" s="190">
        <f t="shared" si="0"/>
        <v>0</v>
      </c>
    </row>
    <row r="22" spans="1:10" ht="16.5" customHeight="1">
      <c r="A22" s="234" t="str">
        <f t="shared" si="1"/>
        <v/>
      </c>
      <c r="B22" s="190">
        <f>Data!B28</f>
        <v>15</v>
      </c>
      <c r="C22" s="190" t="str">
        <f>Data!C28</f>
        <v>DA Arrears</v>
      </c>
      <c r="D22" s="260">
        <f>Data!E28</f>
        <v>0</v>
      </c>
      <c r="E22" s="205">
        <f>Data!N28</f>
        <v>0</v>
      </c>
      <c r="F22" s="190">
        <f>Data!R28</f>
        <v>0</v>
      </c>
      <c r="G22" s="190">
        <f>Data!V28</f>
        <v>0</v>
      </c>
      <c r="H22" s="470">
        <f>IF(Data!AN28="Yes",0,ROUND(G22*10%,0))</f>
        <v>0</v>
      </c>
      <c r="I22" s="471"/>
      <c r="J22" s="190">
        <f t="shared" si="0"/>
        <v>0</v>
      </c>
    </row>
    <row r="23" spans="1:10" ht="16.5" customHeight="1">
      <c r="A23" s="234" t="str">
        <f t="shared" si="1"/>
        <v/>
      </c>
      <c r="B23" s="190">
        <f>Data!B29</f>
        <v>16</v>
      </c>
      <c r="C23" s="190" t="str">
        <f>Data!C29</f>
        <v>DA Arrears</v>
      </c>
      <c r="D23" s="260">
        <f>Data!E29</f>
        <v>0</v>
      </c>
      <c r="E23" s="205">
        <f>Data!N29</f>
        <v>0</v>
      </c>
      <c r="F23" s="190">
        <f>Data!R29</f>
        <v>0</v>
      </c>
      <c r="G23" s="190">
        <f>Data!V29</f>
        <v>0</v>
      </c>
      <c r="H23" s="470">
        <f>IF(Data!AN29="Yes",0,ROUND(G23*10%,0))</f>
        <v>0</v>
      </c>
      <c r="I23" s="471"/>
      <c r="J23" s="190">
        <f t="shared" si="0"/>
        <v>0</v>
      </c>
    </row>
    <row r="24" spans="1:10" ht="16.5" customHeight="1">
      <c r="A24" s="234" t="str">
        <f t="shared" si="1"/>
        <v/>
      </c>
      <c r="B24" s="190">
        <f>Data!B30</f>
        <v>17</v>
      </c>
      <c r="C24" s="190" t="str">
        <f>Data!C30</f>
        <v>DA Arrears</v>
      </c>
      <c r="D24" s="260">
        <f>Data!E30</f>
        <v>0</v>
      </c>
      <c r="E24" s="205">
        <f>Data!N30</f>
        <v>0</v>
      </c>
      <c r="F24" s="190">
        <f>Data!R30</f>
        <v>0</v>
      </c>
      <c r="G24" s="190">
        <f>Data!V30</f>
        <v>0</v>
      </c>
      <c r="H24" s="470">
        <f>IF(Data!AN30="Yes",0,ROUND(G24*10%,0))</f>
        <v>0</v>
      </c>
      <c r="I24" s="471"/>
      <c r="J24" s="190">
        <f t="shared" si="0"/>
        <v>0</v>
      </c>
    </row>
    <row r="25" spans="1:10" ht="16.5" customHeight="1">
      <c r="A25" s="234" t="str">
        <f t="shared" si="1"/>
        <v/>
      </c>
      <c r="B25" s="190">
        <f>Data!B31</f>
        <v>18</v>
      </c>
      <c r="C25" s="190" t="str">
        <f>Data!C31</f>
        <v>DA Arrears</v>
      </c>
      <c r="D25" s="260">
        <f>Data!E31</f>
        <v>0</v>
      </c>
      <c r="E25" s="205">
        <f>Data!N31</f>
        <v>0</v>
      </c>
      <c r="F25" s="190">
        <f>Data!R31</f>
        <v>0</v>
      </c>
      <c r="G25" s="190">
        <f>Data!V31</f>
        <v>0</v>
      </c>
      <c r="H25" s="470">
        <f>IF(Data!AN31="Yes",0,ROUND(G25*10%,0))</f>
        <v>0</v>
      </c>
      <c r="I25" s="471"/>
      <c r="J25" s="190">
        <f t="shared" si="0"/>
        <v>0</v>
      </c>
    </row>
    <row r="26" spans="1:10" ht="16.5" customHeight="1">
      <c r="A26" s="234" t="str">
        <f t="shared" si="1"/>
        <v/>
      </c>
      <c r="B26" s="190">
        <f>Data!B32</f>
        <v>19</v>
      </c>
      <c r="C26" s="190" t="str">
        <f>Data!C32</f>
        <v>DA Arrears</v>
      </c>
      <c r="D26" s="260">
        <f>Data!E32</f>
        <v>0</v>
      </c>
      <c r="E26" s="205">
        <f>Data!N32</f>
        <v>0</v>
      </c>
      <c r="F26" s="190">
        <f>Data!R32</f>
        <v>0</v>
      </c>
      <c r="G26" s="190">
        <f>Data!V32</f>
        <v>0</v>
      </c>
      <c r="H26" s="470">
        <f>IF(Data!AN32="Yes",0,ROUND(G26*10%,0))</f>
        <v>0</v>
      </c>
      <c r="I26" s="471"/>
      <c r="J26" s="190">
        <f t="shared" si="0"/>
        <v>0</v>
      </c>
    </row>
    <row r="27" spans="1:10" ht="16.5" customHeight="1">
      <c r="A27" s="234" t="str">
        <f t="shared" si="1"/>
        <v/>
      </c>
      <c r="B27" s="190">
        <f>Data!B33</f>
        <v>20</v>
      </c>
      <c r="C27" s="190" t="str">
        <f>Data!C33</f>
        <v>DA Arrears</v>
      </c>
      <c r="D27" s="260">
        <f>Data!E33</f>
        <v>0</v>
      </c>
      <c r="E27" s="205">
        <f>Data!N33</f>
        <v>0</v>
      </c>
      <c r="F27" s="190">
        <f>Data!R33</f>
        <v>0</v>
      </c>
      <c r="G27" s="190">
        <f>Data!V33</f>
        <v>0</v>
      </c>
      <c r="H27" s="470">
        <f>IF(Data!AN33="Yes",0,ROUND(G27*10%,0))</f>
        <v>0</v>
      </c>
      <c r="I27" s="471"/>
      <c r="J27" s="190">
        <f t="shared" si="0"/>
        <v>0</v>
      </c>
    </row>
    <row r="28" spans="1:10" ht="16.5" customHeight="1">
      <c r="A28" s="234">
        <f>IF(LEN(Data!$E$9)&gt;2,1,"")</f>
        <v>1</v>
      </c>
      <c r="B28" s="478" t="s">
        <v>6</v>
      </c>
      <c r="C28" s="478"/>
      <c r="D28" s="478"/>
      <c r="E28" s="478"/>
      <c r="F28" s="478"/>
      <c r="G28" s="190">
        <f>SUM(G8:G27)</f>
        <v>30519</v>
      </c>
      <c r="H28" s="477">
        <f>SUM(H8:I27)</f>
        <v>951</v>
      </c>
      <c r="I28" s="477"/>
      <c r="J28" s="209">
        <f>SUM(J8:J27)</f>
        <v>29568</v>
      </c>
    </row>
    <row r="29" spans="1:10" ht="16.5" customHeight="1">
      <c r="A29" s="234">
        <f>IF(LEN(Data!$E$9)&gt;2,1,"")</f>
        <v>1</v>
      </c>
      <c r="B29" s="163" t="s">
        <v>206</v>
      </c>
    </row>
    <row r="30" spans="1:10" ht="15" customHeight="1">
      <c r="A30" s="234">
        <f>IF(LEN(Data!$E$9)&gt;2,1,"")</f>
        <v>1</v>
      </c>
    </row>
    <row r="31" spans="1:10" ht="15" customHeight="1">
      <c r="A31" s="234">
        <f>IF(LEN(Data!$E$9)&gt;2,1,"")</f>
        <v>1</v>
      </c>
      <c r="F31" s="171"/>
    </row>
    <row r="32" spans="1:10" ht="15" customHeight="1">
      <c r="A32" s="234">
        <f>IF(LEN(Data!$E$9)&gt;2,1,"")</f>
        <v>1</v>
      </c>
    </row>
    <row r="33" spans="1:11" s="86" customFormat="1" ht="15" customHeight="1">
      <c r="A33" s="234">
        <f>IF(LEN(Data!$E$9)&gt;2,1,"")</f>
        <v>1</v>
      </c>
      <c r="B33" s="131" t="s">
        <v>148</v>
      </c>
      <c r="D33" s="242"/>
      <c r="E33" s="469" t="s">
        <v>208</v>
      </c>
      <c r="F33" s="469"/>
      <c r="G33" s="84"/>
      <c r="H33" s="469" t="str">
        <f>Data!$U$3</f>
        <v>HEAD MASTER</v>
      </c>
      <c r="I33" s="469"/>
      <c r="J33" s="469"/>
      <c r="K33" s="469"/>
    </row>
    <row r="34" spans="1:11" s="86" customFormat="1" ht="15" customHeight="1">
      <c r="A34" s="234">
        <f>IF(LEN(Data!$E$9)&gt;2,1,"")</f>
        <v>1</v>
      </c>
      <c r="B34" s="131" t="s">
        <v>207</v>
      </c>
      <c r="D34" s="242"/>
      <c r="E34" s="469" t="s">
        <v>209</v>
      </c>
      <c r="F34" s="469"/>
      <c r="G34" s="84"/>
      <c r="H34" s="469" t="str">
        <f>Data!$U$4</f>
        <v>Z.P.S.S.AKENAPALLI</v>
      </c>
      <c r="I34" s="469"/>
      <c r="J34" s="469"/>
      <c r="K34" s="469"/>
    </row>
    <row r="35" spans="1:11" s="86" customFormat="1" ht="15" customHeight="1">
      <c r="A35" s="234">
        <f>IF(LEN(Data!$E$9)&gt;2,1,"")</f>
        <v>1</v>
      </c>
      <c r="D35" s="242"/>
      <c r="E35" s="469" t="s">
        <v>210</v>
      </c>
      <c r="F35" s="469"/>
      <c r="G35" s="84"/>
    </row>
  </sheetData>
  <sheetProtection autoFilter="0"/>
  <autoFilter ref="A2:A35">
    <filterColumn colId="0"/>
  </autoFilter>
  <mergeCells count="34">
    <mergeCell ref="H14:I14"/>
    <mergeCell ref="H11:I11"/>
    <mergeCell ref="B6:J6"/>
    <mergeCell ref="H8:I8"/>
    <mergeCell ref="E34:F34"/>
    <mergeCell ref="H9:I9"/>
    <mergeCell ref="H10:I10"/>
    <mergeCell ref="H12:I12"/>
    <mergeCell ref="E35:F35"/>
    <mergeCell ref="H20:I20"/>
    <mergeCell ref="H15:I15"/>
    <mergeCell ref="H16:I16"/>
    <mergeCell ref="H17:I17"/>
    <mergeCell ref="H34:K34"/>
    <mergeCell ref="H27:I27"/>
    <mergeCell ref="H28:I28"/>
    <mergeCell ref="B28:F28"/>
    <mergeCell ref="E33:F33"/>
    <mergeCell ref="B2:J2"/>
    <mergeCell ref="B3:J3"/>
    <mergeCell ref="H33:K33"/>
    <mergeCell ref="H21:I21"/>
    <mergeCell ref="H26:I26"/>
    <mergeCell ref="H18:I18"/>
    <mergeCell ref="H19:I19"/>
    <mergeCell ref="B4:J4"/>
    <mergeCell ref="H22:I22"/>
    <mergeCell ref="H23:I23"/>
    <mergeCell ref="H24:I24"/>
    <mergeCell ref="H25:I25"/>
    <mergeCell ref="H13:I13"/>
    <mergeCell ref="I5:J5"/>
    <mergeCell ref="B5:H5"/>
    <mergeCell ref="H7:I7"/>
  </mergeCells>
  <pageMargins left="0.5" right="0.25" top="0.25" bottom="0.25" header="0.3" footer="0.3"/>
  <pageSetup paperSize="9"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sheetPr codeName="Sheet5"/>
  <dimension ref="A1:T21"/>
  <sheetViews>
    <sheetView workbookViewId="0">
      <selection activeCell="J14" sqref="J14"/>
    </sheetView>
  </sheetViews>
  <sheetFormatPr defaultRowHeight="12.75"/>
  <cols>
    <col min="1" max="2" width="3" customWidth="1"/>
    <col min="3" max="3" width="28.28515625" customWidth="1"/>
    <col min="4" max="4" width="5.7109375" customWidth="1"/>
    <col min="5" max="5" width="3.7109375" customWidth="1"/>
    <col min="6" max="6" width="3.42578125" customWidth="1"/>
    <col min="7" max="8" width="4.85546875" customWidth="1"/>
    <col min="9" max="9" width="9" customWidth="1"/>
    <col min="10" max="10" width="8" customWidth="1"/>
    <col min="11" max="11" width="2.7109375" customWidth="1"/>
    <col min="12" max="12" width="3.140625" customWidth="1"/>
    <col min="13" max="13" width="4.28515625" customWidth="1"/>
    <col min="14" max="14" width="3.42578125" customWidth="1"/>
    <col min="15" max="15" width="7.140625" customWidth="1"/>
    <col min="16" max="16" width="11.42578125" customWidth="1"/>
    <col min="17" max="17" width="8.85546875" customWidth="1"/>
    <col min="18" max="18" width="5.85546875" customWidth="1"/>
    <col min="19" max="19" width="8.85546875" customWidth="1"/>
    <col min="20" max="20" width="8.7109375" customWidth="1"/>
  </cols>
  <sheetData>
    <row r="1" spans="1:20" ht="18" customHeight="1">
      <c r="A1" s="481" t="str">
        <f>'APTC-47'!B1</f>
        <v>Supplementary Bill for CSS Amount paid in cash of BOOMAIAH, P.E.T., Z.P.S.S.AKENAPALLI, AKENAPALLI</v>
      </c>
      <c r="B1" s="481"/>
      <c r="C1" s="481"/>
      <c r="D1" s="481"/>
      <c r="E1" s="481"/>
      <c r="F1" s="481"/>
      <c r="G1" s="481"/>
      <c r="H1" s="481"/>
      <c r="I1" s="481"/>
      <c r="J1" s="481"/>
      <c r="K1" s="481"/>
      <c r="L1" s="481"/>
      <c r="M1" s="481"/>
      <c r="N1" s="481"/>
      <c r="O1" s="481"/>
      <c r="P1" s="481"/>
      <c r="Q1" s="481"/>
      <c r="R1" s="481"/>
      <c r="S1" s="481"/>
      <c r="T1" s="481"/>
    </row>
    <row r="2" spans="1:20" ht="48.75" customHeight="1">
      <c r="A2" s="195" t="s">
        <v>218</v>
      </c>
      <c r="B2" s="197" t="s">
        <v>161</v>
      </c>
      <c r="C2" s="196" t="s">
        <v>219</v>
      </c>
      <c r="D2" s="196" t="s">
        <v>220</v>
      </c>
      <c r="E2" s="196" t="s">
        <v>221</v>
      </c>
      <c r="F2" s="196" t="s">
        <v>222</v>
      </c>
      <c r="G2" s="196" t="s">
        <v>223</v>
      </c>
      <c r="H2" s="196" t="s">
        <v>224</v>
      </c>
      <c r="I2" s="196" t="s">
        <v>225</v>
      </c>
      <c r="J2" s="196" t="s">
        <v>226</v>
      </c>
      <c r="K2" s="195" t="s">
        <v>23</v>
      </c>
      <c r="L2" s="197" t="s">
        <v>227</v>
      </c>
      <c r="M2" s="196" t="s">
        <v>228</v>
      </c>
      <c r="N2" s="196" t="s">
        <v>229</v>
      </c>
      <c r="O2" s="196" t="s">
        <v>230</v>
      </c>
      <c r="P2" s="196" t="s">
        <v>231</v>
      </c>
      <c r="Q2" s="196" t="s">
        <v>232</v>
      </c>
      <c r="R2" s="198" t="s">
        <v>235</v>
      </c>
      <c r="S2" s="196" t="s">
        <v>233</v>
      </c>
      <c r="T2" s="196" t="s">
        <v>234</v>
      </c>
    </row>
    <row r="3" spans="1:20" ht="10.5" customHeight="1">
      <c r="A3" s="191">
        <v>1</v>
      </c>
      <c r="B3" s="191"/>
      <c r="C3" s="191">
        <v>2</v>
      </c>
      <c r="D3" s="191">
        <v>3</v>
      </c>
      <c r="E3" s="191">
        <v>4</v>
      </c>
      <c r="F3" s="191">
        <v>5</v>
      </c>
      <c r="G3" s="191">
        <v>6</v>
      </c>
      <c r="H3" s="191">
        <v>7</v>
      </c>
      <c r="I3" s="191">
        <v>8</v>
      </c>
      <c r="J3" s="191">
        <v>9</v>
      </c>
      <c r="K3" s="191">
        <v>10</v>
      </c>
      <c r="L3" s="191">
        <v>11</v>
      </c>
      <c r="M3" s="191">
        <v>12</v>
      </c>
      <c r="N3" s="191">
        <v>13</v>
      </c>
      <c r="O3" s="191">
        <v>14</v>
      </c>
      <c r="P3" s="191">
        <v>15</v>
      </c>
      <c r="Q3" s="191">
        <v>16</v>
      </c>
      <c r="R3" s="191">
        <v>17</v>
      </c>
      <c r="S3" s="191">
        <v>18</v>
      </c>
      <c r="T3" s="191">
        <v>19</v>
      </c>
    </row>
    <row r="4" spans="1:20" s="79" customFormat="1" ht="24" customHeight="1">
      <c r="A4" s="484">
        <v>1</v>
      </c>
      <c r="B4" s="482" t="str">
        <f>Data!E11</f>
        <v>1307374</v>
      </c>
      <c r="C4" s="193" t="str">
        <f>Data!E9&amp;", "&amp;Data!U9</f>
        <v>BOOMAIAH, P.E.T.</v>
      </c>
      <c r="D4" s="199"/>
      <c r="E4" s="199"/>
      <c r="F4" s="199"/>
      <c r="G4" s="199"/>
      <c r="H4" s="199"/>
      <c r="I4" s="210">
        <f>Worksheet!G28</f>
        <v>30519</v>
      </c>
      <c r="J4" s="212">
        <f>I4</f>
        <v>30519</v>
      </c>
      <c r="K4" s="199"/>
      <c r="L4" s="200"/>
      <c r="M4" s="199"/>
      <c r="N4" s="199"/>
      <c r="O4" s="210">
        <f>Worksheet!H28</f>
        <v>951</v>
      </c>
      <c r="P4" s="212">
        <f>O4</f>
        <v>951</v>
      </c>
      <c r="Q4" s="212">
        <f>J4-P4</f>
        <v>29568</v>
      </c>
      <c r="R4" s="199"/>
      <c r="S4" s="212">
        <f>Q4</f>
        <v>29568</v>
      </c>
      <c r="T4" s="199"/>
    </row>
    <row r="5" spans="1:20" s="79" customFormat="1" ht="22.5" customHeight="1">
      <c r="A5" s="485"/>
      <c r="B5" s="483"/>
      <c r="C5" s="193" t="str">
        <f>Data!E10&amp;", "&amp;Data!U10</f>
        <v>Z.P.S.S.AKENAPALLI, AKENAPALLI</v>
      </c>
      <c r="D5" s="199"/>
      <c r="E5" s="199"/>
      <c r="F5" s="199"/>
      <c r="G5" s="199"/>
      <c r="H5" s="199"/>
      <c r="I5" s="210"/>
      <c r="J5" s="212"/>
      <c r="K5" s="199"/>
      <c r="L5" s="200"/>
      <c r="M5" s="199"/>
      <c r="N5" s="199"/>
      <c r="O5" s="210"/>
      <c r="P5" s="212"/>
      <c r="Q5" s="212"/>
      <c r="R5" s="199"/>
      <c r="S5" s="212"/>
      <c r="T5" s="200"/>
    </row>
    <row r="6" spans="1:20" s="79" customFormat="1" ht="18" customHeight="1">
      <c r="A6" s="204"/>
      <c r="B6" s="204"/>
      <c r="C6" s="266" t="s">
        <v>85</v>
      </c>
      <c r="D6" s="267"/>
      <c r="E6" s="267"/>
      <c r="F6" s="267"/>
      <c r="G6" s="267"/>
      <c r="H6" s="267"/>
      <c r="I6" s="268">
        <f>SUM(I4:I5)</f>
        <v>30519</v>
      </c>
      <c r="J6" s="268">
        <f>SUM(J4:J5)</f>
        <v>30519</v>
      </c>
      <c r="K6" s="267"/>
      <c r="L6" s="267"/>
      <c r="M6" s="267"/>
      <c r="N6" s="267"/>
      <c r="O6" s="268">
        <f>SUM(O4:O5)</f>
        <v>951</v>
      </c>
      <c r="P6" s="268">
        <f>SUM(P4:P5)</f>
        <v>951</v>
      </c>
      <c r="Q6" s="268">
        <f>SUM(Q4:Q5)</f>
        <v>29568</v>
      </c>
      <c r="R6" s="267"/>
      <c r="S6" s="268">
        <f>SUM(S4:S5)</f>
        <v>29568</v>
      </c>
      <c r="T6" s="267"/>
    </row>
    <row r="7" spans="1:20" ht="16.5" customHeight="1">
      <c r="M7" s="2"/>
      <c r="N7" s="2"/>
    </row>
    <row r="8" spans="1:20" ht="16.5" customHeight="1">
      <c r="C8" s="486" t="s">
        <v>374</v>
      </c>
      <c r="D8" s="486"/>
      <c r="E8" s="486"/>
      <c r="F8" s="486"/>
      <c r="G8" s="486"/>
      <c r="M8" s="2"/>
      <c r="N8" s="2"/>
      <c r="P8" s="249" t="s">
        <v>375</v>
      </c>
    </row>
    <row r="9" spans="1:20" ht="49.5" customHeight="1">
      <c r="C9" s="487" t="str">
        <f>CONCATENATE("Certified that the amount claimed in this bill"," ","has not drawn and disbursed previously.","A Note has been taken in the original records of this Office.")</f>
        <v>Certified that the amount claimed in this bill has not drawn and disbursed previously.A Note has been taken in the original records of this Office.</v>
      </c>
      <c r="D9" s="487"/>
      <c r="E9" s="487"/>
      <c r="F9" s="487"/>
      <c r="G9" s="487"/>
      <c r="H9" s="487"/>
      <c r="I9" s="487"/>
      <c r="M9" s="2"/>
      <c r="N9" s="2"/>
      <c r="O9" s="488" t="str">
        <f>CONCATENATE("Kindly sanction amount of Rs.",J6,"/-"," ","and credited an amount of Rs.",O6,"/-",",into the individual CPS account and, ","credit an amount of Rs.",S6,"/- "," ","as per the annexure enclosed.")</f>
        <v>Kindly sanction amount of Rs.30519/- and credited an amount of Rs.951/-,into the individual CPS account and, credit an amount of Rs.29568/-  as per the annexure enclosed.</v>
      </c>
      <c r="P9" s="488"/>
      <c r="Q9" s="488"/>
      <c r="R9" s="488"/>
      <c r="S9" s="488"/>
      <c r="T9" s="488"/>
    </row>
    <row r="10" spans="1:20" ht="16.5" customHeight="1">
      <c r="C10" s="79"/>
      <c r="D10" s="192"/>
      <c r="M10" s="2"/>
      <c r="N10" s="2"/>
      <c r="O10" s="68"/>
    </row>
    <row r="11" spans="1:20" ht="16.5" customHeight="1">
      <c r="C11" s="79"/>
      <c r="M11" s="2"/>
      <c r="N11" s="2"/>
    </row>
    <row r="12" spans="1:20">
      <c r="C12" s="79"/>
      <c r="M12" s="2"/>
      <c r="N12" s="2"/>
    </row>
    <row r="13" spans="1:20">
      <c r="K13" s="2"/>
      <c r="L13" s="2"/>
      <c r="M13" s="2"/>
      <c r="N13" s="2"/>
    </row>
    <row r="14" spans="1:20">
      <c r="D14" s="486" t="str">
        <f>Data!U3</f>
        <v>HEAD MASTER</v>
      </c>
      <c r="E14" s="486"/>
      <c r="F14" s="486"/>
      <c r="G14" s="486"/>
      <c r="H14" s="486"/>
      <c r="K14" s="2"/>
      <c r="L14" s="2"/>
      <c r="M14" s="2"/>
      <c r="N14" s="2"/>
      <c r="R14" s="480" t="str">
        <f>Data!U3</f>
        <v>HEAD MASTER</v>
      </c>
      <c r="S14" s="480"/>
      <c r="T14" s="480"/>
    </row>
    <row r="15" spans="1:20">
      <c r="D15" s="486" t="str">
        <f>Data!U4</f>
        <v>Z.P.S.S.AKENAPALLI</v>
      </c>
      <c r="E15" s="486"/>
      <c r="F15" s="486"/>
      <c r="G15" s="486"/>
      <c r="H15" s="486"/>
      <c r="M15" s="2"/>
      <c r="N15" s="2"/>
      <c r="R15" s="480" t="str">
        <f>Data!U4</f>
        <v>Z.P.S.S.AKENAPALLI</v>
      </c>
      <c r="S15" s="480"/>
      <c r="T15" s="480"/>
    </row>
    <row r="16" spans="1:20">
      <c r="M16" s="2"/>
      <c r="N16" s="2"/>
    </row>
    <row r="17" spans="13:14">
      <c r="M17" s="2"/>
      <c r="N17" s="2"/>
    </row>
    <row r="18" spans="13:14">
      <c r="M18" s="2"/>
      <c r="N18" s="2"/>
    </row>
    <row r="19" spans="13:14">
      <c r="M19" s="2"/>
      <c r="N19" s="2"/>
    </row>
    <row r="20" spans="13:14">
      <c r="M20" s="2"/>
      <c r="N20" s="2"/>
    </row>
    <row r="21" spans="13:14">
      <c r="M21" s="2"/>
      <c r="N21" s="2"/>
    </row>
  </sheetData>
  <mergeCells count="10">
    <mergeCell ref="R15:T15"/>
    <mergeCell ref="A1:T1"/>
    <mergeCell ref="B4:B5"/>
    <mergeCell ref="A4:A5"/>
    <mergeCell ref="R14:T14"/>
    <mergeCell ref="C8:G8"/>
    <mergeCell ref="C9:I9"/>
    <mergeCell ref="O9:T9"/>
    <mergeCell ref="D14:H14"/>
    <mergeCell ref="D15:H15"/>
  </mergeCells>
  <pageMargins left="0.6" right="0.4" top="0.4" bottom="0.4"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sheetPr codeName="Sheet13">
    <tabColor rgb="FF0070C0"/>
  </sheetPr>
  <dimension ref="B1:N488"/>
  <sheetViews>
    <sheetView showGridLines="0" topLeftCell="A2" workbookViewId="0">
      <selection activeCell="O12" sqref="O12"/>
    </sheetView>
  </sheetViews>
  <sheetFormatPr defaultRowHeight="12.75"/>
  <cols>
    <col min="1" max="1" width="1.7109375" customWidth="1"/>
    <col min="2" max="2" width="3" customWidth="1"/>
    <col min="3" max="13" width="7.7109375" customWidth="1"/>
    <col min="14" max="14" width="1.7109375" customWidth="1"/>
  </cols>
  <sheetData>
    <row r="1" spans="2:14" ht="28.5" customHeight="1" thickBot="1">
      <c r="B1" s="489" t="s">
        <v>72</v>
      </c>
      <c r="C1" s="489"/>
      <c r="D1" s="489"/>
      <c r="E1" s="489"/>
      <c r="F1" s="489"/>
      <c r="G1" s="489"/>
      <c r="H1" s="489"/>
      <c r="I1" s="489"/>
      <c r="J1" s="489"/>
      <c r="K1" s="489"/>
      <c r="L1" s="489"/>
      <c r="M1" s="489"/>
      <c r="N1" s="489"/>
    </row>
    <row r="2" spans="2:14">
      <c r="B2" s="51"/>
      <c r="C2" s="52"/>
      <c r="D2" s="52"/>
      <c r="E2" s="52"/>
      <c r="F2" s="52"/>
      <c r="G2" s="52"/>
      <c r="H2" s="52"/>
      <c r="I2" s="52"/>
      <c r="J2" s="52"/>
      <c r="K2" s="52"/>
      <c r="L2" s="52"/>
      <c r="M2" s="52"/>
      <c r="N2" s="53"/>
    </row>
    <row r="3" spans="2:14" ht="15" customHeight="1">
      <c r="B3" s="54" t="s">
        <v>1</v>
      </c>
      <c r="C3" s="83" t="s">
        <v>294</v>
      </c>
      <c r="D3" s="40"/>
      <c r="E3" s="40"/>
      <c r="F3" s="40"/>
      <c r="G3" s="40"/>
      <c r="H3" s="40"/>
      <c r="I3" s="40"/>
      <c r="J3" s="40" t="s">
        <v>0</v>
      </c>
      <c r="K3" s="40"/>
      <c r="L3" s="40"/>
      <c r="M3" s="40"/>
      <c r="N3" s="55"/>
    </row>
    <row r="4" spans="2:14" ht="15" customHeight="1">
      <c r="B4" s="54" t="s">
        <v>2</v>
      </c>
      <c r="C4" s="40" t="s">
        <v>73</v>
      </c>
      <c r="D4" s="40"/>
      <c r="E4" s="40"/>
      <c r="F4" s="40"/>
      <c r="G4" s="40"/>
      <c r="H4" s="40"/>
      <c r="I4" s="40"/>
      <c r="J4" s="40" t="s">
        <v>0</v>
      </c>
      <c r="K4" s="40"/>
      <c r="L4" s="40"/>
      <c r="M4" s="40"/>
      <c r="N4" s="55"/>
    </row>
    <row r="5" spans="2:14" ht="15" customHeight="1">
      <c r="B5" s="54" t="s">
        <v>3</v>
      </c>
      <c r="C5" s="40" t="s">
        <v>74</v>
      </c>
      <c r="D5" s="40"/>
      <c r="E5" s="40"/>
      <c r="F5" s="40"/>
      <c r="G5" s="40"/>
      <c r="H5" s="40"/>
      <c r="I5" s="40"/>
      <c r="J5" s="40" t="s">
        <v>0</v>
      </c>
      <c r="K5" s="40"/>
      <c r="L5" s="40"/>
      <c r="M5" s="40"/>
      <c r="N5" s="55"/>
    </row>
    <row r="6" spans="2:14">
      <c r="B6" s="56"/>
      <c r="C6" s="40"/>
      <c r="D6" s="40"/>
      <c r="E6" s="40"/>
      <c r="F6" s="40"/>
      <c r="G6" s="40"/>
      <c r="H6" s="40"/>
      <c r="I6" s="40"/>
      <c r="J6" s="40"/>
      <c r="K6" s="40"/>
      <c r="L6" s="40"/>
      <c r="M6" s="40"/>
      <c r="N6" s="55"/>
    </row>
    <row r="7" spans="2:14">
      <c r="B7" s="56"/>
      <c r="C7" s="40"/>
      <c r="D7" s="40"/>
      <c r="E7" s="40"/>
      <c r="F7" s="40"/>
      <c r="G7" s="40"/>
      <c r="H7" s="40"/>
      <c r="I7" s="40"/>
      <c r="J7" s="40"/>
      <c r="K7" s="40"/>
      <c r="L7" s="40"/>
      <c r="M7" s="40"/>
      <c r="N7" s="55"/>
    </row>
    <row r="8" spans="2:14">
      <c r="B8" s="56"/>
      <c r="C8" s="40"/>
      <c r="D8" s="40"/>
      <c r="E8" s="40"/>
      <c r="F8" s="40"/>
      <c r="G8" s="40"/>
      <c r="H8" s="40"/>
      <c r="I8" s="40"/>
      <c r="J8" s="40"/>
      <c r="K8" s="40"/>
      <c r="L8" s="40"/>
      <c r="M8" s="40"/>
      <c r="N8" s="55"/>
    </row>
    <row r="9" spans="2:14" ht="38.25" customHeight="1" thickBot="1">
      <c r="B9" s="57"/>
      <c r="C9" s="58"/>
      <c r="D9" s="58"/>
      <c r="E9" s="58"/>
      <c r="F9" s="58"/>
      <c r="G9" s="58"/>
      <c r="H9" s="58"/>
      <c r="I9" s="59"/>
      <c r="J9" s="58"/>
      <c r="K9" s="490" t="s">
        <v>62</v>
      </c>
      <c r="L9" s="490"/>
      <c r="M9" s="490"/>
      <c r="N9" s="491"/>
    </row>
    <row r="10" spans="2:14">
      <c r="B10" s="56"/>
      <c r="C10" s="40"/>
      <c r="D10" s="40"/>
      <c r="E10" s="40"/>
      <c r="F10" s="40"/>
      <c r="G10" s="40"/>
      <c r="H10" s="40"/>
      <c r="I10" s="60"/>
      <c r="J10" s="40"/>
      <c r="K10" s="40"/>
      <c r="L10" s="40"/>
      <c r="M10" s="40"/>
      <c r="N10" s="55"/>
    </row>
    <row r="11" spans="2:14" ht="15">
      <c r="B11" s="56"/>
      <c r="C11" s="40" t="s">
        <v>75</v>
      </c>
      <c r="D11" s="40"/>
      <c r="E11" s="40"/>
      <c r="F11" s="494">
        <f>'APTC-47'!H44</f>
        <v>29568</v>
      </c>
      <c r="G11" s="494"/>
      <c r="H11" s="494"/>
      <c r="I11" s="61"/>
      <c r="J11" s="40"/>
      <c r="K11" s="61"/>
      <c r="L11" s="40"/>
      <c r="M11" s="40"/>
      <c r="N11" s="55"/>
    </row>
    <row r="12" spans="2:14" ht="36.75" customHeight="1">
      <c r="B12" s="56"/>
      <c r="C12" s="492" t="str">
        <f>'APTC-47'!B46</f>
        <v xml:space="preserve">     Twenty Nine  Thousand Five  Hundred Sixty Eight  </v>
      </c>
      <c r="D12" s="492"/>
      <c r="E12" s="492"/>
      <c r="F12" s="492"/>
      <c r="G12" s="492"/>
      <c r="H12" s="492"/>
      <c r="I12" s="492"/>
      <c r="J12" s="492"/>
      <c r="K12" s="492"/>
      <c r="L12" s="492"/>
      <c r="M12" s="492"/>
      <c r="N12" s="493"/>
    </row>
    <row r="13" spans="2:14">
      <c r="B13" s="56"/>
      <c r="C13" s="40" t="s">
        <v>76</v>
      </c>
      <c r="D13" s="2"/>
      <c r="E13" s="2"/>
      <c r="F13" s="2"/>
      <c r="G13" s="2"/>
      <c r="H13" s="2"/>
      <c r="I13" s="2"/>
      <c r="J13" s="2"/>
      <c r="K13" s="40"/>
      <c r="L13" s="40"/>
      <c r="M13" s="40"/>
      <c r="N13" s="55"/>
    </row>
    <row r="14" spans="2:14">
      <c r="B14" s="56"/>
      <c r="C14" s="40" t="s">
        <v>77</v>
      </c>
      <c r="D14" s="40"/>
      <c r="E14" s="40"/>
      <c r="F14" s="40"/>
      <c r="G14" s="40"/>
      <c r="H14" s="40"/>
      <c r="I14" s="40"/>
      <c r="J14" s="40"/>
      <c r="K14" s="40"/>
      <c r="L14" s="40"/>
      <c r="M14" s="40"/>
      <c r="N14" s="55"/>
    </row>
    <row r="15" spans="2:14">
      <c r="B15" s="56"/>
      <c r="C15" s="40"/>
      <c r="D15" s="40"/>
      <c r="E15" s="40"/>
      <c r="F15" s="40"/>
      <c r="G15" s="40"/>
      <c r="H15" s="40"/>
      <c r="I15" s="40"/>
      <c r="J15" s="40"/>
      <c r="K15" s="40"/>
      <c r="L15" s="40"/>
      <c r="M15" s="40"/>
      <c r="N15" s="55"/>
    </row>
    <row r="16" spans="2:14">
      <c r="B16" s="56"/>
      <c r="C16" s="40"/>
      <c r="D16" s="40"/>
      <c r="E16" s="40"/>
      <c r="F16" s="40"/>
      <c r="G16" s="40"/>
      <c r="H16" s="40"/>
      <c r="I16" s="40"/>
      <c r="J16" s="40"/>
      <c r="K16" s="40"/>
      <c r="L16" s="40"/>
      <c r="M16" s="40"/>
      <c r="N16" s="55"/>
    </row>
    <row r="17" spans="2:14">
      <c r="B17" s="56"/>
      <c r="C17" s="40"/>
      <c r="D17" s="40"/>
      <c r="E17" s="40"/>
      <c r="F17" s="40"/>
      <c r="G17" s="40"/>
      <c r="H17" s="40"/>
      <c r="I17" s="40"/>
      <c r="J17" s="40"/>
      <c r="K17" s="40"/>
      <c r="L17" s="40"/>
      <c r="M17" s="40"/>
      <c r="N17" s="55"/>
    </row>
    <row r="18" spans="2:14" ht="38.25" customHeight="1" thickBot="1">
      <c r="B18" s="57"/>
      <c r="C18" s="58" t="s">
        <v>62</v>
      </c>
      <c r="D18" s="58"/>
      <c r="E18" s="58"/>
      <c r="F18" s="58"/>
      <c r="G18" s="58"/>
      <c r="H18" s="58"/>
      <c r="I18" s="58"/>
      <c r="J18" s="58"/>
      <c r="K18" s="490" t="s">
        <v>62</v>
      </c>
      <c r="L18" s="490"/>
      <c r="M18" s="490"/>
      <c r="N18" s="491"/>
    </row>
    <row r="19" spans="2:14">
      <c r="B19" s="495" t="s">
        <v>78</v>
      </c>
      <c r="C19" s="496"/>
      <c r="D19" s="496"/>
      <c r="E19" s="496"/>
      <c r="F19" s="496"/>
      <c r="G19" s="496"/>
      <c r="H19" s="496"/>
      <c r="I19" s="496"/>
      <c r="J19" s="496"/>
      <c r="K19" s="496"/>
      <c r="L19" s="496"/>
      <c r="M19" s="496"/>
      <c r="N19" s="497"/>
    </row>
    <row r="20" spans="2:14">
      <c r="B20" s="56"/>
      <c r="C20" s="40"/>
      <c r="D20" s="40"/>
      <c r="E20" s="40"/>
      <c r="F20" s="40"/>
      <c r="G20" s="40"/>
      <c r="H20" s="40"/>
      <c r="I20" s="40"/>
      <c r="J20" s="40"/>
      <c r="K20" s="40"/>
      <c r="L20" s="40"/>
      <c r="M20" s="40"/>
      <c r="N20" s="55"/>
    </row>
    <row r="21" spans="2:14" ht="14.25" customHeight="1">
      <c r="B21" s="62">
        <v>1</v>
      </c>
      <c r="C21" s="498" t="s">
        <v>79</v>
      </c>
      <c r="D21" s="498"/>
      <c r="E21" s="498"/>
      <c r="F21" s="498"/>
      <c r="G21" s="498"/>
      <c r="H21" s="498"/>
      <c r="I21" s="498"/>
      <c r="J21" s="498"/>
      <c r="K21" s="498"/>
      <c r="L21" s="498"/>
      <c r="M21" s="498"/>
      <c r="N21" s="499"/>
    </row>
    <row r="22" spans="2:14" ht="14.25" customHeight="1">
      <c r="B22" s="62">
        <v>2</v>
      </c>
      <c r="C22" s="498" t="s">
        <v>80</v>
      </c>
      <c r="D22" s="498"/>
      <c r="E22" s="498"/>
      <c r="F22" s="498"/>
      <c r="G22" s="498"/>
      <c r="H22" s="498"/>
      <c r="I22" s="498"/>
      <c r="J22" s="498"/>
      <c r="K22" s="498"/>
      <c r="L22" s="498"/>
      <c r="M22" s="498"/>
      <c r="N22" s="499"/>
    </row>
    <row r="23" spans="2:14" ht="14.25" customHeight="1">
      <c r="B23" s="62">
        <v>3</v>
      </c>
      <c r="C23" s="498" t="s">
        <v>81</v>
      </c>
      <c r="D23" s="498"/>
      <c r="E23" s="498"/>
      <c r="F23" s="498"/>
      <c r="G23" s="498"/>
      <c r="H23" s="498"/>
      <c r="I23" s="498"/>
      <c r="J23" s="498"/>
      <c r="K23" s="498"/>
      <c r="L23" s="498"/>
      <c r="M23" s="498"/>
      <c r="N23" s="499"/>
    </row>
    <row r="24" spans="2:14" ht="14.25" customHeight="1">
      <c r="B24" s="62">
        <v>4</v>
      </c>
      <c r="C24" s="498" t="s">
        <v>82</v>
      </c>
      <c r="D24" s="498"/>
      <c r="E24" s="498"/>
      <c r="F24" s="498"/>
      <c r="G24" s="498"/>
      <c r="H24" s="498"/>
      <c r="I24" s="498"/>
      <c r="J24" s="498"/>
      <c r="K24" s="498"/>
      <c r="L24" s="498"/>
      <c r="M24" s="498"/>
      <c r="N24" s="499"/>
    </row>
    <row r="25" spans="2:14" ht="14.25" customHeight="1">
      <c r="B25" s="62">
        <v>5</v>
      </c>
      <c r="C25" s="505" t="s">
        <v>315</v>
      </c>
      <c r="D25" s="498"/>
      <c r="E25" s="498"/>
      <c r="F25" s="498"/>
      <c r="G25" s="498"/>
      <c r="H25" s="498"/>
      <c r="I25" s="498"/>
      <c r="J25" s="498"/>
      <c r="K25" s="498"/>
      <c r="L25" s="498"/>
      <c r="M25" s="498"/>
      <c r="N25" s="499"/>
    </row>
    <row r="26" spans="2:14" ht="14.25" customHeight="1">
      <c r="B26" s="62">
        <v>6</v>
      </c>
      <c r="C26" s="498" t="s">
        <v>105</v>
      </c>
      <c r="D26" s="498"/>
      <c r="E26" s="498"/>
      <c r="F26" s="498"/>
      <c r="G26" s="498"/>
      <c r="H26" s="498"/>
      <c r="I26" s="498"/>
      <c r="J26" s="498"/>
      <c r="K26" s="498"/>
      <c r="L26" s="498"/>
      <c r="M26" s="498"/>
      <c r="N26" s="499"/>
    </row>
    <row r="27" spans="2:14" ht="14.25" customHeight="1">
      <c r="B27" s="62">
        <v>7</v>
      </c>
      <c r="C27" t="s">
        <v>104</v>
      </c>
      <c r="N27" s="21"/>
    </row>
    <row r="28" spans="2:14" ht="14.25" customHeight="1">
      <c r="B28" s="62">
        <v>8</v>
      </c>
      <c r="C28" s="505" t="s">
        <v>170</v>
      </c>
      <c r="D28" s="498"/>
      <c r="E28" s="498"/>
      <c r="F28" s="498"/>
      <c r="G28" s="498"/>
      <c r="H28" s="498"/>
      <c r="I28" s="498"/>
      <c r="J28" s="498"/>
      <c r="K28" s="498"/>
      <c r="L28" s="498"/>
      <c r="M28" s="498"/>
      <c r="N28" s="499"/>
    </row>
    <row r="29" spans="2:14" ht="14.25" customHeight="1">
      <c r="B29" s="62"/>
      <c r="C29" s="83" t="s">
        <v>172</v>
      </c>
      <c r="D29" s="82"/>
      <c r="E29" s="147"/>
      <c r="F29" s="82"/>
      <c r="G29" s="80"/>
      <c r="H29" s="80"/>
      <c r="I29" s="80"/>
      <c r="J29" s="80"/>
      <c r="K29" s="80"/>
      <c r="L29" s="80"/>
      <c r="M29" s="80"/>
      <c r="N29" s="81"/>
    </row>
    <row r="30" spans="2:14" s="63" customFormat="1" ht="12.75" customHeight="1">
      <c r="B30" s="62">
        <v>9</v>
      </c>
      <c r="C30" s="498" t="s">
        <v>102</v>
      </c>
      <c r="D30" s="498"/>
      <c r="E30" s="498"/>
      <c r="F30" s="498"/>
      <c r="G30" s="498"/>
      <c r="H30" s="498"/>
      <c r="I30" s="498"/>
      <c r="J30" s="498"/>
      <c r="K30" s="498"/>
      <c r="L30" s="498"/>
      <c r="M30" s="498"/>
      <c r="N30" s="499"/>
    </row>
    <row r="31" spans="2:14" ht="12.75" customHeight="1">
      <c r="B31" s="62"/>
      <c r="C31" s="79" t="s">
        <v>171</v>
      </c>
      <c r="D31" s="80"/>
      <c r="E31" s="80"/>
      <c r="F31" s="82"/>
      <c r="H31" s="147"/>
      <c r="I31" s="82"/>
      <c r="J31" s="80"/>
      <c r="K31" s="80"/>
      <c r="L31" s="80"/>
      <c r="M31" s="80"/>
      <c r="N31" s="81"/>
    </row>
    <row r="32" spans="2:14">
      <c r="B32" s="54">
        <v>10</v>
      </c>
      <c r="C32" s="498" t="str">
        <f>CONCATENATE("Certified that the Convyance Alwance are claimed in terms of G.O.M.S No.108 Finance  Dept.,")</f>
        <v>Certified that the Convyance Alwance are claimed in terms of G.O.M.S No.108 Finance  Dept.,</v>
      </c>
      <c r="D32" s="498"/>
      <c r="E32" s="498"/>
      <c r="F32" s="498"/>
      <c r="G32" s="498"/>
      <c r="H32" s="498"/>
      <c r="I32" s="498"/>
      <c r="J32" s="498"/>
      <c r="K32" s="498"/>
      <c r="L32" s="498"/>
      <c r="M32" s="498"/>
      <c r="N32" s="499"/>
    </row>
    <row r="33" spans="2:14">
      <c r="B33" s="56"/>
      <c r="C33" s="40" t="s">
        <v>107</v>
      </c>
      <c r="D33" s="40"/>
      <c r="E33" s="40"/>
      <c r="F33" s="40"/>
      <c r="G33" s="40"/>
      <c r="H33" s="40"/>
      <c r="I33" s="40"/>
      <c r="J33" s="40"/>
      <c r="K33" s="40"/>
      <c r="L33" s="40"/>
      <c r="M33" s="40"/>
      <c r="N33" s="55"/>
    </row>
    <row r="34" spans="2:14">
      <c r="B34" s="56"/>
      <c r="C34" s="40"/>
      <c r="D34" s="40"/>
      <c r="E34" s="40"/>
      <c r="F34" s="40"/>
      <c r="G34" s="40"/>
      <c r="H34" s="40"/>
      <c r="I34" s="40"/>
      <c r="J34" s="40"/>
      <c r="K34" s="40"/>
      <c r="L34" s="40"/>
      <c r="M34" s="40"/>
      <c r="N34" s="55"/>
    </row>
    <row r="35" spans="2:14" ht="27.75" customHeight="1">
      <c r="B35" s="56"/>
      <c r="C35" s="40"/>
      <c r="D35" s="40"/>
      <c r="E35" s="40"/>
      <c r="F35" s="40"/>
      <c r="G35" s="40"/>
      <c r="H35" s="40"/>
      <c r="I35" s="40"/>
      <c r="J35" s="40"/>
      <c r="K35" s="40"/>
      <c r="L35" s="40"/>
      <c r="M35" s="40"/>
      <c r="N35" s="55"/>
    </row>
    <row r="36" spans="2:14" ht="16.5" customHeight="1">
      <c r="B36" s="56"/>
      <c r="C36" s="40"/>
      <c r="D36" s="40"/>
      <c r="E36" s="40"/>
      <c r="F36" s="40"/>
      <c r="G36" s="40"/>
      <c r="H36" s="40"/>
      <c r="I36" s="40"/>
      <c r="J36" s="40"/>
      <c r="K36" s="503" t="s">
        <v>62</v>
      </c>
      <c r="L36" s="503"/>
      <c r="M36" s="503"/>
      <c r="N36" s="504"/>
    </row>
    <row r="37" spans="2:14">
      <c r="B37" s="56"/>
      <c r="C37" s="40"/>
      <c r="D37" s="40"/>
      <c r="E37" s="40"/>
      <c r="F37" s="40"/>
      <c r="G37" s="40"/>
      <c r="H37" s="40"/>
      <c r="I37" s="40"/>
      <c r="J37" s="40"/>
      <c r="K37" s="40"/>
      <c r="L37" s="40"/>
      <c r="M37" s="40"/>
      <c r="N37" s="55"/>
    </row>
    <row r="38" spans="2:14" ht="13.5" thickBot="1">
      <c r="B38" s="506"/>
      <c r="C38" s="507"/>
      <c r="D38" s="507"/>
      <c r="E38" s="507"/>
      <c r="F38" s="507"/>
      <c r="G38" s="507"/>
      <c r="H38" s="507"/>
      <c r="I38" s="507"/>
      <c r="J38" s="507"/>
      <c r="K38" s="507"/>
      <c r="L38" s="507"/>
      <c r="M38" s="507"/>
      <c r="N38" s="508"/>
    </row>
    <row r="39" spans="2:14">
      <c r="B39" s="500" t="s">
        <v>83</v>
      </c>
      <c r="C39" s="501"/>
      <c r="D39" s="501"/>
      <c r="E39" s="501"/>
      <c r="F39" s="501"/>
      <c r="G39" s="501"/>
      <c r="H39" s="501"/>
      <c r="I39" s="501"/>
      <c r="J39" s="501"/>
      <c r="K39" s="501"/>
      <c r="L39" s="501"/>
      <c r="M39" s="501"/>
      <c r="N39" s="502"/>
    </row>
    <row r="40" spans="2:14">
      <c r="B40" s="56"/>
      <c r="C40" s="40"/>
      <c r="D40" s="40"/>
      <c r="E40" s="40"/>
      <c r="F40" s="40"/>
      <c r="G40" s="40"/>
      <c r="H40" s="40"/>
      <c r="I40" s="40"/>
      <c r="J40" s="40"/>
      <c r="K40" s="40"/>
      <c r="L40" s="40"/>
      <c r="M40" s="40"/>
      <c r="N40" s="55"/>
    </row>
    <row r="41" spans="2:14">
      <c r="B41" s="56"/>
      <c r="C41" s="40"/>
      <c r="D41" s="40"/>
      <c r="E41" s="40"/>
      <c r="F41" s="40"/>
      <c r="G41" s="40"/>
      <c r="H41" s="40"/>
      <c r="I41" s="40"/>
      <c r="J41" s="40"/>
      <c r="K41" s="40"/>
      <c r="L41" s="40"/>
      <c r="M41" s="40"/>
      <c r="N41" s="55"/>
    </row>
    <row r="42" spans="2:14">
      <c r="B42" s="56"/>
      <c r="C42" s="40"/>
      <c r="D42" s="40"/>
      <c r="E42" s="40"/>
      <c r="F42" s="40"/>
      <c r="G42" s="40"/>
      <c r="H42" s="40"/>
      <c r="I42" s="40"/>
      <c r="J42" s="40"/>
      <c r="K42" s="40"/>
      <c r="L42" s="40"/>
      <c r="M42" s="40"/>
      <c r="N42" s="55"/>
    </row>
    <row r="43" spans="2:14">
      <c r="B43" s="56"/>
      <c r="C43" s="40"/>
      <c r="D43" s="40"/>
      <c r="E43" s="40"/>
      <c r="F43" s="40"/>
      <c r="G43" s="40"/>
      <c r="H43" s="40"/>
      <c r="I43" s="40"/>
      <c r="J43" s="40"/>
      <c r="K43" s="40"/>
      <c r="L43" s="40"/>
      <c r="M43" s="40"/>
      <c r="N43" s="55"/>
    </row>
    <row r="44" spans="2:14">
      <c r="B44" s="56"/>
      <c r="C44" s="40"/>
      <c r="D44" s="40"/>
      <c r="E44" s="40"/>
      <c r="F44" s="40"/>
      <c r="G44" s="40"/>
      <c r="H44" s="40"/>
      <c r="I44" s="40"/>
      <c r="J44" s="40"/>
      <c r="K44" s="40"/>
      <c r="L44" s="40"/>
      <c r="M44" s="40"/>
      <c r="N44" s="55"/>
    </row>
    <row r="45" spans="2:14">
      <c r="B45" s="56"/>
      <c r="C45" s="40"/>
      <c r="D45" s="40"/>
      <c r="E45" s="40"/>
      <c r="F45" s="40"/>
      <c r="G45" s="40"/>
      <c r="H45" s="40"/>
      <c r="I45" s="40"/>
      <c r="J45" s="40"/>
      <c r="K45" s="40"/>
      <c r="L45" s="40"/>
      <c r="M45" s="40"/>
      <c r="N45" s="55"/>
    </row>
    <row r="46" spans="2:14" ht="12.75" customHeight="1">
      <c r="B46" s="56"/>
      <c r="C46" s="40"/>
      <c r="D46" s="40"/>
      <c r="E46" s="40"/>
      <c r="F46" s="40"/>
      <c r="G46" s="40"/>
      <c r="H46" s="40"/>
      <c r="I46" s="40"/>
      <c r="J46" s="40"/>
      <c r="K46" s="40"/>
      <c r="L46" s="40"/>
      <c r="M46" s="40"/>
      <c r="N46" s="64"/>
    </row>
    <row r="47" spans="2:14">
      <c r="B47" s="22"/>
      <c r="C47" s="11"/>
      <c r="D47" s="11"/>
      <c r="E47" s="11"/>
      <c r="F47" s="11"/>
      <c r="G47" s="11"/>
      <c r="H47" s="11"/>
      <c r="I47" s="11"/>
      <c r="J47" s="11"/>
      <c r="K47" s="11"/>
      <c r="L47" s="11"/>
      <c r="M47" s="11"/>
      <c r="N47" s="23"/>
    </row>
    <row r="48" spans="2:14">
      <c r="B48" s="65"/>
      <c r="C48" s="2"/>
      <c r="D48" s="2"/>
      <c r="E48" s="2"/>
      <c r="F48" s="2"/>
      <c r="G48" s="2"/>
      <c r="H48" s="2"/>
      <c r="I48" s="2"/>
      <c r="J48" s="2"/>
      <c r="K48" s="2"/>
      <c r="L48" s="2"/>
      <c r="M48" s="2"/>
      <c r="N48" s="21"/>
    </row>
    <row r="49" spans="2:14">
      <c r="B49" s="65"/>
      <c r="C49" s="2"/>
      <c r="D49" s="2"/>
      <c r="E49" s="2"/>
      <c r="F49" s="2"/>
      <c r="G49" s="2"/>
      <c r="H49" s="2"/>
      <c r="I49" s="2"/>
      <c r="J49" s="2"/>
      <c r="K49" s="2"/>
      <c r="L49" s="2"/>
      <c r="M49" s="2"/>
      <c r="N49" s="21"/>
    </row>
    <row r="50" spans="2:14">
      <c r="B50" s="65"/>
      <c r="C50" s="2"/>
      <c r="D50" s="2"/>
      <c r="E50" s="2"/>
      <c r="F50" s="2"/>
      <c r="G50" s="2"/>
      <c r="H50" s="2"/>
      <c r="I50" s="2"/>
      <c r="J50" s="2"/>
      <c r="K50" s="2"/>
      <c r="L50" s="2"/>
      <c r="M50" s="2"/>
      <c r="N50" s="21"/>
    </row>
    <row r="51" spans="2:14" ht="10.5" customHeight="1" thickBot="1">
      <c r="B51" s="66"/>
      <c r="C51" s="49"/>
      <c r="D51" s="49"/>
      <c r="E51" s="49"/>
      <c r="F51" s="49"/>
      <c r="G51" s="49"/>
      <c r="H51" s="49"/>
      <c r="I51" s="49"/>
      <c r="J51" s="49"/>
      <c r="K51" s="49"/>
      <c r="L51" s="49"/>
      <c r="M51" s="49"/>
      <c r="N51" s="67"/>
    </row>
    <row r="136" spans="2:14">
      <c r="B136" s="68"/>
      <c r="C136" s="68"/>
      <c r="D136" s="68"/>
      <c r="E136" s="68"/>
      <c r="F136" s="68"/>
      <c r="G136" s="68"/>
      <c r="H136" s="68"/>
      <c r="I136" s="68"/>
      <c r="J136" s="68"/>
      <c r="K136" s="68"/>
      <c r="L136" s="68"/>
      <c r="M136" s="68"/>
      <c r="N136" s="68"/>
    </row>
    <row r="137" spans="2:14">
      <c r="B137" s="68"/>
      <c r="C137" s="68"/>
      <c r="D137" s="68"/>
      <c r="E137" s="68"/>
      <c r="F137" s="68"/>
      <c r="G137" s="68"/>
      <c r="H137" s="68"/>
      <c r="I137" s="68"/>
      <c r="J137" s="68"/>
      <c r="K137" s="68"/>
      <c r="L137" s="68"/>
      <c r="M137" s="68"/>
      <c r="N137" s="68"/>
    </row>
    <row r="138" spans="2:14">
      <c r="B138" s="68"/>
      <c r="C138" s="68"/>
      <c r="D138" s="68"/>
      <c r="E138" s="68"/>
      <c r="F138" s="68"/>
      <c r="G138" s="68"/>
      <c r="H138" s="68"/>
      <c r="I138" s="68"/>
      <c r="J138" s="68"/>
      <c r="K138" s="68"/>
      <c r="L138" s="68"/>
      <c r="M138" s="68"/>
      <c r="N138" s="68"/>
    </row>
    <row r="139" spans="2:14">
      <c r="B139" s="68"/>
      <c r="C139" s="68"/>
      <c r="D139" s="68"/>
      <c r="E139" s="68"/>
      <c r="F139" s="68"/>
      <c r="G139" s="68"/>
      <c r="H139" s="68"/>
      <c r="I139" s="68"/>
      <c r="J139" s="68"/>
      <c r="K139" s="68"/>
      <c r="L139" s="68"/>
      <c r="M139" s="68"/>
      <c r="N139" s="68"/>
    </row>
    <row r="140" spans="2:14">
      <c r="B140" s="68"/>
      <c r="C140" s="68"/>
      <c r="D140" s="68"/>
      <c r="E140" s="68"/>
      <c r="F140" s="68"/>
      <c r="G140" s="68"/>
      <c r="H140" s="68"/>
      <c r="I140" s="68"/>
      <c r="J140" s="68"/>
      <c r="K140" s="68"/>
      <c r="L140" s="68"/>
      <c r="M140" s="68"/>
      <c r="N140" s="68"/>
    </row>
    <row r="141" spans="2:14">
      <c r="B141" s="68"/>
      <c r="C141" s="68"/>
      <c r="D141" s="68"/>
      <c r="E141" s="68"/>
      <c r="F141" s="68"/>
      <c r="G141" s="68"/>
      <c r="H141" s="68"/>
      <c r="I141" s="68"/>
      <c r="J141" s="68"/>
      <c r="K141" s="68"/>
      <c r="L141" s="68"/>
      <c r="M141" s="68"/>
      <c r="N141" s="68"/>
    </row>
    <row r="142" spans="2:14">
      <c r="B142" s="68"/>
      <c r="C142" s="68"/>
      <c r="D142" s="68"/>
      <c r="E142" s="68"/>
      <c r="F142" s="68"/>
      <c r="G142" s="68"/>
      <c r="H142" s="68"/>
      <c r="I142" s="68"/>
      <c r="J142" s="68"/>
      <c r="K142" s="68"/>
      <c r="L142" s="68"/>
      <c r="M142" s="68"/>
      <c r="N142" s="68"/>
    </row>
    <row r="143" spans="2:14">
      <c r="B143" s="68"/>
      <c r="C143" s="68"/>
      <c r="D143" s="68"/>
      <c r="E143" s="68"/>
      <c r="F143" s="68"/>
      <c r="G143" s="68"/>
      <c r="H143" s="68"/>
      <c r="I143" s="68"/>
      <c r="J143" s="68"/>
      <c r="K143" s="68"/>
      <c r="L143" s="68"/>
      <c r="M143" s="68"/>
      <c r="N143" s="68"/>
    </row>
    <row r="144" spans="2:14">
      <c r="B144" s="68"/>
      <c r="C144" s="68"/>
      <c r="D144" s="68"/>
      <c r="E144" s="68"/>
      <c r="F144" s="68"/>
      <c r="G144" s="68"/>
      <c r="H144" s="68"/>
      <c r="I144" s="68"/>
      <c r="J144" s="68"/>
      <c r="K144" s="68"/>
      <c r="L144" s="68"/>
      <c r="M144" s="68"/>
      <c r="N144" s="68"/>
    </row>
    <row r="145" spans="2:14">
      <c r="B145" s="68"/>
      <c r="C145" s="68"/>
      <c r="D145" s="68"/>
      <c r="E145" s="68"/>
      <c r="F145" s="68"/>
      <c r="G145" s="68"/>
      <c r="H145" s="68"/>
      <c r="I145" s="68"/>
      <c r="J145" s="68"/>
      <c r="K145" s="68"/>
      <c r="L145" s="68"/>
      <c r="M145" s="68"/>
      <c r="N145" s="68"/>
    </row>
    <row r="146" spans="2:14">
      <c r="B146" s="68"/>
      <c r="C146" s="68"/>
      <c r="D146" s="68"/>
      <c r="E146" s="68"/>
      <c r="F146" s="68"/>
      <c r="G146" s="68"/>
      <c r="H146" s="68"/>
      <c r="I146" s="68"/>
      <c r="J146" s="68"/>
      <c r="K146" s="68"/>
      <c r="L146" s="68"/>
      <c r="M146" s="68"/>
      <c r="N146" s="68"/>
    </row>
    <row r="147" spans="2:14">
      <c r="B147" s="68"/>
      <c r="C147" s="68"/>
      <c r="D147" s="68"/>
      <c r="E147" s="68"/>
      <c r="F147" s="68"/>
      <c r="G147" s="68"/>
      <c r="H147" s="68"/>
      <c r="I147" s="68"/>
      <c r="J147" s="68"/>
      <c r="K147" s="68"/>
      <c r="L147" s="68"/>
      <c r="M147" s="68"/>
      <c r="N147" s="68"/>
    </row>
    <row r="148" spans="2:14">
      <c r="B148" s="68"/>
      <c r="C148" s="68"/>
      <c r="D148" s="68"/>
      <c r="E148" s="68"/>
      <c r="F148" s="68"/>
      <c r="G148" s="68"/>
      <c r="H148" s="68"/>
      <c r="I148" s="68"/>
      <c r="J148" s="68"/>
      <c r="K148" s="68"/>
      <c r="L148" s="68"/>
      <c r="M148" s="68"/>
      <c r="N148" s="68"/>
    </row>
    <row r="149" spans="2:14">
      <c r="B149" s="68"/>
      <c r="C149" s="68"/>
      <c r="D149" s="68"/>
      <c r="E149" s="68"/>
      <c r="F149" s="68"/>
      <c r="G149" s="68"/>
      <c r="H149" s="68"/>
      <c r="I149" s="68"/>
      <c r="J149" s="68"/>
      <c r="K149" s="68"/>
      <c r="L149" s="68"/>
      <c r="M149" s="68"/>
      <c r="N149" s="68"/>
    </row>
    <row r="150" spans="2:14">
      <c r="B150" s="68"/>
      <c r="C150" s="68"/>
      <c r="D150" s="68"/>
      <c r="E150" s="68"/>
      <c r="F150" s="68"/>
      <c r="G150" s="68"/>
      <c r="H150" s="68"/>
      <c r="I150" s="68"/>
      <c r="J150" s="68"/>
      <c r="K150" s="68"/>
      <c r="L150" s="68"/>
      <c r="M150" s="68"/>
      <c r="N150" s="68"/>
    </row>
    <row r="151" spans="2:14">
      <c r="B151" s="68"/>
      <c r="C151" s="68"/>
      <c r="D151" s="68"/>
      <c r="E151" s="68"/>
      <c r="F151" s="68"/>
      <c r="G151" s="68"/>
      <c r="H151" s="68"/>
      <c r="I151" s="68"/>
      <c r="J151" s="68"/>
      <c r="K151" s="68"/>
      <c r="L151" s="68"/>
      <c r="M151" s="68"/>
      <c r="N151" s="68"/>
    </row>
    <row r="152" spans="2:14">
      <c r="B152" s="68"/>
      <c r="C152" s="68"/>
      <c r="D152" s="68"/>
      <c r="E152" s="68"/>
      <c r="F152" s="68"/>
      <c r="G152" s="68"/>
      <c r="H152" s="68"/>
      <c r="I152" s="68"/>
      <c r="J152" s="68"/>
      <c r="K152" s="68"/>
      <c r="L152" s="68"/>
      <c r="M152" s="68"/>
      <c r="N152" s="68"/>
    </row>
    <row r="153" spans="2:14">
      <c r="B153" s="68"/>
      <c r="C153" s="68"/>
      <c r="D153" s="68"/>
      <c r="E153" s="68"/>
      <c r="F153" s="68"/>
      <c r="G153" s="68"/>
      <c r="H153" s="68"/>
      <c r="I153" s="68"/>
      <c r="J153" s="68"/>
      <c r="K153" s="68"/>
      <c r="L153" s="68"/>
      <c r="M153" s="68"/>
      <c r="N153" s="68"/>
    </row>
    <row r="154" spans="2:14">
      <c r="B154" s="68"/>
      <c r="C154" s="68"/>
      <c r="D154" s="68"/>
      <c r="E154" s="68"/>
      <c r="F154" s="68"/>
      <c r="G154" s="68"/>
      <c r="H154" s="68"/>
      <c r="I154" s="68"/>
      <c r="J154" s="68"/>
      <c r="K154" s="68"/>
      <c r="L154" s="68"/>
      <c r="M154" s="68"/>
      <c r="N154" s="68"/>
    </row>
    <row r="155" spans="2:14">
      <c r="B155" s="68"/>
      <c r="C155" s="68"/>
      <c r="D155" s="68"/>
      <c r="E155" s="68"/>
      <c r="F155" s="68"/>
      <c r="G155" s="68"/>
      <c r="H155" s="68"/>
      <c r="I155" s="68"/>
      <c r="J155" s="68"/>
      <c r="K155" s="68"/>
      <c r="L155" s="68"/>
      <c r="M155" s="68"/>
      <c r="N155" s="68"/>
    </row>
    <row r="156" spans="2:14">
      <c r="B156" s="68"/>
      <c r="C156" s="68"/>
      <c r="D156" s="68"/>
      <c r="E156" s="68"/>
      <c r="F156" s="68"/>
      <c r="G156" s="68"/>
      <c r="H156" s="68"/>
      <c r="I156" s="68"/>
      <c r="J156" s="68"/>
      <c r="K156" s="68"/>
      <c r="L156" s="68"/>
      <c r="M156" s="68"/>
      <c r="N156" s="68"/>
    </row>
    <row r="157" spans="2:14">
      <c r="B157" s="68"/>
      <c r="C157" s="68"/>
      <c r="D157" s="68"/>
      <c r="E157" s="68"/>
      <c r="F157" s="68"/>
      <c r="G157" s="68"/>
      <c r="H157" s="68"/>
      <c r="I157" s="68"/>
      <c r="J157" s="68"/>
      <c r="K157" s="68"/>
      <c r="L157" s="68"/>
      <c r="M157" s="68"/>
      <c r="N157" s="68"/>
    </row>
    <row r="158" spans="2:14">
      <c r="B158" s="68"/>
      <c r="C158" s="68"/>
      <c r="D158" s="68"/>
      <c r="E158" s="68"/>
      <c r="F158" s="68"/>
      <c r="G158" s="68"/>
      <c r="H158" s="68"/>
      <c r="I158" s="68"/>
      <c r="J158" s="68"/>
      <c r="K158" s="68"/>
      <c r="L158" s="68"/>
      <c r="M158" s="68"/>
      <c r="N158" s="68"/>
    </row>
    <row r="159" spans="2:14">
      <c r="B159" s="68"/>
      <c r="C159" s="68"/>
      <c r="D159" s="68"/>
      <c r="E159" s="68"/>
      <c r="F159" s="68"/>
      <c r="G159" s="68"/>
      <c r="H159" s="68"/>
      <c r="I159" s="68"/>
      <c r="J159" s="68"/>
      <c r="K159" s="68"/>
      <c r="L159" s="68"/>
      <c r="M159" s="68"/>
      <c r="N159" s="68"/>
    </row>
    <row r="160" spans="2:14">
      <c r="B160" s="68"/>
      <c r="C160" s="68"/>
      <c r="D160" s="68"/>
      <c r="E160" s="68"/>
      <c r="F160" s="68"/>
      <c r="G160" s="68"/>
      <c r="H160" s="68"/>
      <c r="I160" s="68"/>
      <c r="J160" s="68"/>
      <c r="K160" s="68"/>
      <c r="L160" s="68"/>
      <c r="M160" s="68"/>
      <c r="N160" s="68"/>
    </row>
    <row r="161" spans="2:14">
      <c r="B161" s="68"/>
      <c r="C161" s="68"/>
      <c r="D161" s="68"/>
      <c r="E161" s="68"/>
      <c r="F161" s="68"/>
      <c r="G161" s="68"/>
      <c r="H161" s="68"/>
      <c r="I161" s="68"/>
      <c r="J161" s="68"/>
      <c r="K161" s="68"/>
      <c r="L161" s="68"/>
      <c r="M161" s="68"/>
      <c r="N161" s="68"/>
    </row>
    <row r="162" spans="2:14">
      <c r="B162" s="68"/>
      <c r="C162" s="68"/>
      <c r="D162" s="68"/>
      <c r="E162" s="68"/>
      <c r="F162" s="68"/>
      <c r="G162" s="68"/>
      <c r="H162" s="68"/>
      <c r="I162" s="68"/>
      <c r="J162" s="68"/>
      <c r="K162" s="68"/>
      <c r="L162" s="68"/>
      <c r="M162" s="68"/>
      <c r="N162" s="68"/>
    </row>
    <row r="163" spans="2:14">
      <c r="B163" s="68"/>
      <c r="C163" s="68"/>
      <c r="D163" s="68"/>
      <c r="E163" s="68"/>
      <c r="F163" s="68"/>
      <c r="G163" s="68"/>
      <c r="H163" s="68"/>
      <c r="I163" s="68"/>
      <c r="J163" s="68"/>
      <c r="K163" s="68"/>
      <c r="L163" s="68"/>
      <c r="M163" s="68"/>
      <c r="N163" s="68"/>
    </row>
    <row r="164" spans="2:14">
      <c r="B164" s="68"/>
      <c r="C164" s="68"/>
      <c r="D164" s="68"/>
      <c r="E164" s="68"/>
      <c r="F164" s="68"/>
      <c r="G164" s="68"/>
      <c r="H164" s="68"/>
      <c r="I164" s="68"/>
      <c r="J164" s="68"/>
      <c r="K164" s="68"/>
      <c r="L164" s="68"/>
      <c r="M164" s="68"/>
      <c r="N164" s="68"/>
    </row>
    <row r="165" spans="2:14">
      <c r="B165" s="68"/>
      <c r="C165" s="68"/>
      <c r="D165" s="68"/>
      <c r="E165" s="68"/>
      <c r="F165" s="68"/>
      <c r="G165" s="68"/>
      <c r="H165" s="68"/>
      <c r="I165" s="68"/>
      <c r="J165" s="68"/>
      <c r="K165" s="68"/>
      <c r="L165" s="68"/>
      <c r="M165" s="68"/>
      <c r="N165" s="68"/>
    </row>
    <row r="166" spans="2:14">
      <c r="B166" s="68"/>
      <c r="C166" s="68"/>
      <c r="D166" s="68"/>
      <c r="E166" s="68"/>
      <c r="F166" s="68"/>
      <c r="G166" s="68"/>
      <c r="H166" s="68"/>
      <c r="I166" s="68"/>
      <c r="J166" s="68"/>
      <c r="K166" s="68"/>
      <c r="L166" s="68"/>
      <c r="M166" s="68"/>
      <c r="N166" s="68"/>
    </row>
    <row r="167" spans="2:14">
      <c r="B167" s="68"/>
      <c r="C167" s="68"/>
      <c r="D167" s="68"/>
      <c r="E167" s="68"/>
      <c r="F167" s="68"/>
      <c r="G167" s="68"/>
      <c r="H167" s="68"/>
      <c r="I167" s="68"/>
      <c r="J167" s="68"/>
      <c r="K167" s="68"/>
      <c r="L167" s="68"/>
      <c r="M167" s="68"/>
      <c r="N167" s="68"/>
    </row>
    <row r="168" spans="2:14">
      <c r="B168" s="68"/>
      <c r="C168" s="68"/>
      <c r="D168" s="68"/>
      <c r="E168" s="68"/>
      <c r="F168" s="68"/>
      <c r="G168" s="68"/>
      <c r="H168" s="68"/>
      <c r="I168" s="68"/>
      <c r="J168" s="68"/>
      <c r="K168" s="68"/>
      <c r="L168" s="68"/>
      <c r="M168" s="68"/>
      <c r="N168" s="68"/>
    </row>
    <row r="169" spans="2:14">
      <c r="B169" s="68"/>
      <c r="C169" s="68"/>
      <c r="D169" s="68"/>
      <c r="E169" s="68"/>
      <c r="F169" s="68"/>
      <c r="G169" s="68"/>
      <c r="H169" s="68"/>
      <c r="I169" s="68"/>
      <c r="J169" s="68"/>
      <c r="K169" s="68"/>
      <c r="L169" s="68"/>
      <c r="M169" s="68"/>
      <c r="N169" s="68"/>
    </row>
    <row r="170" spans="2:14">
      <c r="B170" s="68"/>
      <c r="C170" s="68"/>
      <c r="D170" s="68"/>
      <c r="E170" s="68"/>
      <c r="F170" s="68"/>
      <c r="G170" s="68"/>
      <c r="H170" s="68"/>
      <c r="I170" s="68"/>
      <c r="J170" s="68"/>
      <c r="K170" s="68"/>
      <c r="L170" s="68"/>
      <c r="M170" s="68"/>
      <c r="N170" s="68"/>
    </row>
    <row r="171" spans="2:14">
      <c r="B171" s="68"/>
      <c r="C171" s="68"/>
      <c r="D171" s="68"/>
      <c r="E171" s="68"/>
      <c r="F171" s="68"/>
      <c r="G171" s="68"/>
      <c r="H171" s="68"/>
      <c r="I171" s="68"/>
      <c r="J171" s="68"/>
      <c r="K171" s="68"/>
      <c r="L171" s="68"/>
      <c r="M171" s="68"/>
      <c r="N171" s="68"/>
    </row>
    <row r="172" spans="2:14">
      <c r="B172" s="68"/>
      <c r="C172" s="68"/>
      <c r="D172" s="68"/>
      <c r="E172" s="68"/>
      <c r="F172" s="68"/>
      <c r="G172" s="68"/>
      <c r="H172" s="68"/>
      <c r="I172" s="68"/>
      <c r="J172" s="68"/>
      <c r="K172" s="68"/>
      <c r="L172" s="68"/>
      <c r="M172" s="68"/>
      <c r="N172" s="68"/>
    </row>
    <row r="173" spans="2:14">
      <c r="B173" s="68"/>
      <c r="C173" s="68"/>
      <c r="D173" s="68"/>
      <c r="E173" s="68"/>
      <c r="F173" s="68"/>
      <c r="G173" s="68"/>
      <c r="H173" s="68"/>
      <c r="I173" s="68"/>
      <c r="J173" s="68"/>
      <c r="K173" s="68"/>
      <c r="L173" s="68"/>
      <c r="M173" s="68"/>
      <c r="N173" s="68"/>
    </row>
    <row r="174" spans="2:14">
      <c r="B174" s="68"/>
      <c r="C174" s="68"/>
      <c r="D174" s="68"/>
      <c r="E174" s="68"/>
      <c r="F174" s="68"/>
      <c r="G174" s="68"/>
      <c r="H174" s="68"/>
      <c r="I174" s="68"/>
      <c r="J174" s="68"/>
      <c r="K174" s="68"/>
      <c r="L174" s="68"/>
      <c r="M174" s="68"/>
      <c r="N174" s="68"/>
    </row>
    <row r="175" spans="2:14">
      <c r="B175" s="68"/>
      <c r="C175" s="68"/>
      <c r="D175" s="68"/>
      <c r="E175" s="68"/>
      <c r="F175" s="68"/>
      <c r="G175" s="68"/>
      <c r="H175" s="68"/>
      <c r="I175" s="68"/>
      <c r="J175" s="68"/>
      <c r="K175" s="68"/>
      <c r="L175" s="68"/>
      <c r="M175" s="68"/>
      <c r="N175" s="68"/>
    </row>
    <row r="176" spans="2:14">
      <c r="B176" s="68"/>
      <c r="C176" s="68"/>
      <c r="D176" s="68"/>
      <c r="E176" s="68"/>
      <c r="F176" s="68"/>
      <c r="G176" s="68"/>
      <c r="H176" s="68"/>
      <c r="I176" s="68"/>
      <c r="J176" s="68"/>
      <c r="K176" s="68"/>
      <c r="L176" s="68"/>
      <c r="M176" s="68"/>
      <c r="N176" s="68"/>
    </row>
    <row r="177" spans="2:14">
      <c r="B177" s="68"/>
      <c r="C177" s="68"/>
      <c r="D177" s="68"/>
      <c r="E177" s="68"/>
      <c r="F177" s="68"/>
      <c r="G177" s="68"/>
      <c r="H177" s="68"/>
      <c r="I177" s="68"/>
      <c r="J177" s="68"/>
      <c r="K177" s="68"/>
      <c r="L177" s="68"/>
      <c r="M177" s="68"/>
      <c r="N177" s="68"/>
    </row>
    <row r="178" spans="2:14">
      <c r="B178" s="68"/>
      <c r="C178" s="68"/>
      <c r="D178" s="68"/>
      <c r="E178" s="68"/>
      <c r="F178" s="68"/>
      <c r="G178" s="68"/>
      <c r="H178" s="68"/>
      <c r="I178" s="68"/>
      <c r="J178" s="68"/>
      <c r="K178" s="68"/>
      <c r="L178" s="68"/>
      <c r="M178" s="68"/>
      <c r="N178" s="68"/>
    </row>
    <row r="179" spans="2:14">
      <c r="B179" s="68"/>
      <c r="C179" s="68"/>
      <c r="D179" s="68"/>
      <c r="E179" s="68"/>
      <c r="F179" s="68"/>
      <c r="G179" s="68"/>
      <c r="H179" s="68"/>
      <c r="I179" s="68"/>
      <c r="J179" s="68"/>
      <c r="K179" s="68"/>
      <c r="L179" s="68"/>
      <c r="M179" s="68"/>
      <c r="N179" s="68"/>
    </row>
    <row r="180" spans="2:14">
      <c r="B180" s="68"/>
      <c r="C180" s="68"/>
      <c r="D180" s="68"/>
      <c r="E180" s="68"/>
      <c r="F180" s="68"/>
      <c r="G180" s="68"/>
      <c r="H180" s="68"/>
      <c r="I180" s="68"/>
      <c r="J180" s="68"/>
      <c r="K180" s="68"/>
      <c r="L180" s="68"/>
      <c r="M180" s="68"/>
      <c r="N180" s="68"/>
    </row>
    <row r="181" spans="2:14">
      <c r="B181" s="68"/>
      <c r="C181" s="68"/>
      <c r="D181" s="68"/>
      <c r="E181" s="68"/>
      <c r="F181" s="68"/>
      <c r="G181" s="68"/>
      <c r="H181" s="68"/>
      <c r="I181" s="68"/>
      <c r="J181" s="68"/>
      <c r="K181" s="68"/>
      <c r="L181" s="68"/>
      <c r="M181" s="68"/>
      <c r="N181" s="68"/>
    </row>
    <row r="182" spans="2:14">
      <c r="B182" s="68"/>
      <c r="C182" s="68"/>
      <c r="D182" s="68"/>
      <c r="E182" s="68"/>
      <c r="F182" s="68"/>
      <c r="G182" s="68"/>
      <c r="H182" s="68"/>
      <c r="I182" s="68"/>
      <c r="J182" s="68"/>
      <c r="K182" s="68"/>
      <c r="L182" s="68"/>
      <c r="M182" s="68"/>
      <c r="N182" s="68"/>
    </row>
    <row r="183" spans="2:14">
      <c r="B183" s="68"/>
      <c r="C183" s="68"/>
      <c r="D183" s="68"/>
      <c r="E183" s="68"/>
      <c r="F183" s="68"/>
      <c r="G183" s="68"/>
      <c r="H183" s="68"/>
      <c r="I183" s="68"/>
      <c r="J183" s="68"/>
      <c r="K183" s="68"/>
      <c r="L183" s="68"/>
      <c r="M183" s="68"/>
      <c r="N183" s="68"/>
    </row>
    <row r="184" spans="2:14">
      <c r="B184" s="68"/>
      <c r="C184" s="68"/>
      <c r="D184" s="68"/>
      <c r="E184" s="68"/>
      <c r="F184" s="68"/>
      <c r="G184" s="68"/>
      <c r="H184" s="68"/>
      <c r="I184" s="68"/>
      <c r="J184" s="68"/>
      <c r="K184" s="68"/>
      <c r="L184" s="68"/>
      <c r="M184" s="68"/>
      <c r="N184" s="68"/>
    </row>
    <row r="185" spans="2:14">
      <c r="B185" s="68"/>
      <c r="C185" s="68"/>
      <c r="D185" s="68"/>
      <c r="E185" s="68"/>
      <c r="F185" s="68"/>
      <c r="G185" s="68"/>
      <c r="H185" s="68"/>
      <c r="I185" s="68"/>
      <c r="J185" s="68"/>
      <c r="K185" s="68"/>
      <c r="L185" s="68"/>
      <c r="M185" s="68"/>
      <c r="N185" s="68"/>
    </row>
    <row r="186" spans="2:14">
      <c r="B186" s="68"/>
      <c r="C186" s="68"/>
      <c r="D186" s="68"/>
      <c r="E186" s="68"/>
      <c r="F186" s="68"/>
      <c r="G186" s="68"/>
      <c r="H186" s="68"/>
      <c r="I186" s="68"/>
      <c r="J186" s="68"/>
      <c r="K186" s="68"/>
      <c r="L186" s="68"/>
      <c r="M186" s="68"/>
      <c r="N186" s="68"/>
    </row>
    <row r="187" spans="2:14">
      <c r="B187" s="68"/>
      <c r="C187" s="68"/>
      <c r="D187" s="68"/>
      <c r="E187" s="68"/>
      <c r="F187" s="68"/>
      <c r="G187" s="68"/>
      <c r="H187" s="68"/>
      <c r="I187" s="68"/>
      <c r="J187" s="68"/>
      <c r="K187" s="68"/>
      <c r="L187" s="68"/>
      <c r="M187" s="68"/>
      <c r="N187" s="68"/>
    </row>
    <row r="188" spans="2:14">
      <c r="B188" s="68"/>
      <c r="C188" s="68"/>
      <c r="D188" s="68"/>
      <c r="E188" s="68"/>
      <c r="F188" s="68"/>
      <c r="G188" s="68"/>
      <c r="H188" s="68"/>
      <c r="I188" s="68"/>
      <c r="J188" s="68"/>
      <c r="K188" s="68"/>
      <c r="L188" s="68"/>
      <c r="M188" s="68"/>
      <c r="N188" s="68"/>
    </row>
    <row r="189" spans="2:14">
      <c r="B189" s="68"/>
      <c r="C189" s="68"/>
      <c r="D189" s="68"/>
      <c r="E189" s="68"/>
      <c r="F189" s="68"/>
      <c r="G189" s="68"/>
      <c r="H189" s="68"/>
      <c r="I189" s="68"/>
      <c r="J189" s="68"/>
      <c r="K189" s="68"/>
      <c r="L189" s="68"/>
      <c r="M189" s="68"/>
      <c r="N189" s="68"/>
    </row>
    <row r="190" spans="2:14">
      <c r="B190" s="68"/>
      <c r="C190" s="68"/>
      <c r="D190" s="68"/>
      <c r="E190" s="68"/>
      <c r="F190" s="68"/>
      <c r="G190" s="68"/>
      <c r="H190" s="68"/>
      <c r="I190" s="68"/>
      <c r="J190" s="68"/>
      <c r="K190" s="68"/>
      <c r="L190" s="68"/>
      <c r="M190" s="68"/>
      <c r="N190" s="68"/>
    </row>
    <row r="191" spans="2:14">
      <c r="B191" s="68"/>
      <c r="C191" s="68"/>
      <c r="D191" s="68"/>
      <c r="E191" s="68"/>
      <c r="F191" s="68"/>
      <c r="G191" s="68"/>
      <c r="H191" s="68"/>
      <c r="I191" s="68"/>
      <c r="J191" s="68"/>
      <c r="K191" s="68"/>
      <c r="L191" s="68"/>
      <c r="M191" s="68"/>
      <c r="N191" s="68"/>
    </row>
    <row r="192" spans="2:14">
      <c r="B192" s="68"/>
      <c r="C192" s="68"/>
      <c r="D192" s="68"/>
      <c r="E192" s="68"/>
      <c r="F192" s="68"/>
      <c r="G192" s="68"/>
      <c r="H192" s="68"/>
      <c r="I192" s="68"/>
      <c r="J192" s="68"/>
      <c r="K192" s="68"/>
      <c r="L192" s="68"/>
      <c r="M192" s="68"/>
      <c r="N192" s="68"/>
    </row>
    <row r="193" spans="2:14">
      <c r="B193" s="68"/>
      <c r="C193" s="68"/>
      <c r="D193" s="68"/>
      <c r="E193" s="68"/>
      <c r="F193" s="68"/>
      <c r="G193" s="68"/>
      <c r="H193" s="68"/>
      <c r="I193" s="68"/>
      <c r="J193" s="68"/>
      <c r="K193" s="68"/>
      <c r="L193" s="68"/>
      <c r="M193" s="68"/>
      <c r="N193" s="68"/>
    </row>
    <row r="194" spans="2:14">
      <c r="B194" s="68"/>
      <c r="C194" s="68"/>
      <c r="D194" s="68"/>
      <c r="E194" s="68"/>
      <c r="F194" s="68"/>
      <c r="G194" s="68"/>
      <c r="H194" s="68"/>
      <c r="I194" s="68"/>
      <c r="J194" s="68"/>
      <c r="K194" s="68"/>
      <c r="L194" s="68"/>
      <c r="M194" s="68"/>
      <c r="N194" s="68"/>
    </row>
    <row r="195" spans="2:14">
      <c r="B195" s="68"/>
      <c r="C195" s="68"/>
      <c r="D195" s="68"/>
      <c r="E195" s="68"/>
      <c r="F195" s="68"/>
      <c r="G195" s="68"/>
      <c r="H195" s="68"/>
      <c r="I195" s="68"/>
      <c r="J195" s="68"/>
      <c r="K195" s="68"/>
      <c r="L195" s="68"/>
      <c r="M195" s="68"/>
      <c r="N195" s="68"/>
    </row>
    <row r="196" spans="2:14">
      <c r="B196" s="68"/>
      <c r="C196" s="68"/>
      <c r="D196" s="68"/>
      <c r="E196" s="68"/>
      <c r="F196" s="68"/>
      <c r="G196" s="68"/>
      <c r="H196" s="68"/>
      <c r="I196" s="68"/>
      <c r="J196" s="68"/>
      <c r="K196" s="68"/>
      <c r="L196" s="68"/>
      <c r="M196" s="68"/>
      <c r="N196" s="68"/>
    </row>
    <row r="197" spans="2:14">
      <c r="B197" s="68"/>
      <c r="C197" s="68"/>
      <c r="D197" s="68"/>
      <c r="E197" s="68"/>
      <c r="F197" s="68"/>
      <c r="G197" s="68"/>
      <c r="H197" s="68"/>
      <c r="I197" s="68"/>
      <c r="J197" s="68"/>
      <c r="K197" s="68"/>
      <c r="L197" s="68"/>
      <c r="M197" s="68"/>
      <c r="N197" s="68"/>
    </row>
    <row r="198" spans="2:14">
      <c r="B198" s="68"/>
      <c r="C198" s="68"/>
      <c r="D198" s="68"/>
      <c r="E198" s="68"/>
      <c r="F198" s="68"/>
      <c r="G198" s="68"/>
      <c r="H198" s="68"/>
      <c r="I198" s="68"/>
      <c r="J198" s="68"/>
      <c r="K198" s="68"/>
      <c r="L198" s="68"/>
      <c r="M198" s="68"/>
      <c r="N198" s="68"/>
    </row>
    <row r="199" spans="2:14">
      <c r="B199" s="68"/>
      <c r="C199" s="68"/>
      <c r="D199" s="68"/>
      <c r="E199" s="68"/>
      <c r="F199" s="68"/>
      <c r="G199" s="68"/>
      <c r="H199" s="68"/>
      <c r="I199" s="68"/>
      <c r="J199" s="68"/>
      <c r="K199" s="68"/>
      <c r="L199" s="68"/>
      <c r="M199" s="68"/>
      <c r="N199" s="68"/>
    </row>
    <row r="200" spans="2:14">
      <c r="B200" s="68"/>
      <c r="C200" s="68"/>
      <c r="D200" s="68"/>
      <c r="E200" s="68"/>
      <c r="F200" s="68"/>
      <c r="G200" s="68"/>
      <c r="H200" s="68"/>
      <c r="I200" s="68"/>
      <c r="J200" s="68"/>
      <c r="K200" s="68"/>
      <c r="L200" s="68"/>
      <c r="M200" s="68"/>
      <c r="N200" s="68"/>
    </row>
    <row r="201" spans="2:14">
      <c r="B201" s="68"/>
      <c r="C201" s="68"/>
      <c r="D201" s="68"/>
      <c r="E201" s="68"/>
      <c r="F201" s="68"/>
      <c r="G201" s="68"/>
      <c r="H201" s="68"/>
      <c r="I201" s="68"/>
      <c r="J201" s="68"/>
      <c r="K201" s="68"/>
      <c r="L201" s="68"/>
      <c r="M201" s="68"/>
      <c r="N201" s="68"/>
    </row>
    <row r="202" spans="2:14">
      <c r="B202" s="68"/>
      <c r="C202" s="68"/>
      <c r="D202" s="68"/>
      <c r="E202" s="68"/>
      <c r="F202" s="68"/>
      <c r="G202" s="68"/>
      <c r="H202" s="68"/>
      <c r="I202" s="68"/>
      <c r="J202" s="68"/>
      <c r="K202" s="68"/>
      <c r="L202" s="68"/>
      <c r="M202" s="68"/>
      <c r="N202" s="68"/>
    </row>
    <row r="203" spans="2:14">
      <c r="B203" s="68"/>
      <c r="C203" s="68"/>
      <c r="D203" s="68"/>
      <c r="E203" s="68"/>
      <c r="F203" s="68"/>
      <c r="G203" s="68"/>
      <c r="H203" s="68"/>
      <c r="I203" s="68"/>
      <c r="J203" s="68"/>
      <c r="K203" s="68"/>
      <c r="L203" s="68"/>
      <c r="M203" s="68"/>
      <c r="N203" s="68"/>
    </row>
    <row r="204" spans="2:14">
      <c r="B204" s="68"/>
      <c r="C204" s="68"/>
      <c r="D204" s="68"/>
      <c r="E204" s="68"/>
      <c r="F204" s="68"/>
      <c r="G204" s="68"/>
      <c r="H204" s="68"/>
      <c r="I204" s="68"/>
      <c r="J204" s="68"/>
      <c r="K204" s="68"/>
      <c r="L204" s="68"/>
      <c r="M204" s="68"/>
      <c r="N204" s="68"/>
    </row>
    <row r="205" spans="2:14">
      <c r="B205" s="68"/>
      <c r="C205" s="68"/>
      <c r="D205" s="68"/>
      <c r="E205" s="68"/>
      <c r="F205" s="68"/>
      <c r="G205" s="68"/>
      <c r="H205" s="68"/>
      <c r="I205" s="68"/>
      <c r="J205" s="68"/>
      <c r="K205" s="68"/>
      <c r="L205" s="68"/>
      <c r="M205" s="68"/>
      <c r="N205" s="68"/>
    </row>
    <row r="206" spans="2:14">
      <c r="B206" s="68"/>
      <c r="C206" s="68"/>
      <c r="D206" s="68"/>
      <c r="E206" s="68"/>
      <c r="F206" s="68"/>
      <c r="G206" s="68"/>
      <c r="H206" s="68"/>
      <c r="I206" s="68"/>
      <c r="J206" s="68"/>
      <c r="K206" s="68"/>
      <c r="L206" s="68"/>
      <c r="M206" s="68"/>
      <c r="N206" s="68"/>
    </row>
    <row r="207" spans="2:14">
      <c r="B207" s="68"/>
      <c r="C207" s="68"/>
      <c r="D207" s="68"/>
      <c r="E207" s="68"/>
      <c r="F207" s="68"/>
      <c r="G207" s="68"/>
      <c r="H207" s="68"/>
      <c r="I207" s="68"/>
      <c r="J207" s="68"/>
      <c r="K207" s="68"/>
      <c r="L207" s="68"/>
      <c r="M207" s="68"/>
      <c r="N207" s="68"/>
    </row>
    <row r="208" spans="2:14">
      <c r="B208" s="68"/>
      <c r="C208" s="68"/>
      <c r="D208" s="68"/>
      <c r="E208" s="68"/>
      <c r="F208" s="68"/>
      <c r="G208" s="68"/>
      <c r="H208" s="68"/>
      <c r="I208" s="68"/>
      <c r="J208" s="68"/>
      <c r="K208" s="68"/>
      <c r="L208" s="68"/>
      <c r="M208" s="68"/>
      <c r="N208" s="68"/>
    </row>
    <row r="209" spans="2:14">
      <c r="B209" s="68"/>
      <c r="C209" s="68"/>
      <c r="D209" s="68"/>
      <c r="E209" s="68"/>
      <c r="F209" s="68"/>
      <c r="G209" s="68"/>
      <c r="H209" s="68"/>
      <c r="I209" s="68"/>
      <c r="J209" s="68"/>
      <c r="K209" s="68"/>
      <c r="L209" s="68"/>
      <c r="M209" s="68"/>
      <c r="N209" s="68"/>
    </row>
    <row r="210" spans="2:14">
      <c r="B210" s="68"/>
      <c r="C210" s="68"/>
      <c r="D210" s="68"/>
      <c r="E210" s="68"/>
      <c r="F210" s="68"/>
      <c r="G210" s="68"/>
      <c r="H210" s="68"/>
      <c r="I210" s="68"/>
      <c r="J210" s="68"/>
      <c r="K210" s="68"/>
      <c r="L210" s="68"/>
      <c r="M210" s="68"/>
      <c r="N210" s="68"/>
    </row>
    <row r="211" spans="2:14">
      <c r="B211" s="68"/>
      <c r="C211" s="68"/>
      <c r="D211" s="68"/>
      <c r="E211" s="68"/>
      <c r="F211" s="68"/>
      <c r="G211" s="68"/>
      <c r="H211" s="68"/>
      <c r="I211" s="68"/>
      <c r="J211" s="68"/>
      <c r="K211" s="68"/>
      <c r="L211" s="68"/>
      <c r="M211" s="68"/>
      <c r="N211" s="68"/>
    </row>
    <row r="212" spans="2:14">
      <c r="B212" s="68"/>
      <c r="C212" s="68"/>
      <c r="D212" s="68"/>
      <c r="E212" s="68"/>
      <c r="F212" s="68"/>
      <c r="G212" s="68"/>
      <c r="H212" s="68"/>
      <c r="I212" s="68"/>
      <c r="J212" s="68"/>
      <c r="K212" s="68"/>
      <c r="L212" s="68"/>
      <c r="M212" s="68"/>
      <c r="N212" s="68"/>
    </row>
    <row r="213" spans="2:14">
      <c r="B213" s="68"/>
      <c r="C213" s="68"/>
      <c r="D213" s="68"/>
      <c r="E213" s="68"/>
      <c r="F213" s="68"/>
      <c r="G213" s="68"/>
      <c r="H213" s="68"/>
      <c r="I213" s="68"/>
      <c r="J213" s="68"/>
      <c r="K213" s="68"/>
      <c r="L213" s="68"/>
      <c r="M213" s="68"/>
      <c r="N213" s="68"/>
    </row>
    <row r="214" spans="2:14">
      <c r="B214" s="68"/>
      <c r="C214" s="68"/>
      <c r="D214" s="68"/>
      <c r="E214" s="68"/>
      <c r="F214" s="68"/>
      <c r="G214" s="68"/>
      <c r="H214" s="68"/>
      <c r="I214" s="68"/>
      <c r="J214" s="68"/>
      <c r="K214" s="68"/>
      <c r="L214" s="68"/>
      <c r="M214" s="68"/>
      <c r="N214" s="68"/>
    </row>
    <row r="215" spans="2:14">
      <c r="B215" s="68"/>
      <c r="C215" s="68"/>
      <c r="D215" s="68"/>
      <c r="E215" s="68"/>
      <c r="F215" s="68"/>
      <c r="G215" s="68"/>
      <c r="H215" s="68"/>
      <c r="I215" s="68"/>
      <c r="J215" s="68"/>
      <c r="K215" s="68"/>
      <c r="L215" s="68"/>
      <c r="M215" s="68"/>
      <c r="N215" s="68"/>
    </row>
    <row r="216" spans="2:14">
      <c r="B216" s="68"/>
      <c r="C216" s="68"/>
      <c r="D216" s="68"/>
      <c r="E216" s="68"/>
      <c r="F216" s="68"/>
      <c r="G216" s="68"/>
      <c r="H216" s="68"/>
      <c r="I216" s="68"/>
      <c r="J216" s="68"/>
      <c r="K216" s="68"/>
      <c r="L216" s="68"/>
      <c r="M216" s="68"/>
      <c r="N216" s="68"/>
    </row>
    <row r="217" spans="2:14">
      <c r="B217" s="68"/>
      <c r="C217" s="68"/>
      <c r="D217" s="68"/>
      <c r="E217" s="68"/>
      <c r="F217" s="68"/>
      <c r="G217" s="68"/>
      <c r="H217" s="68"/>
      <c r="I217" s="68"/>
      <c r="J217" s="68"/>
      <c r="K217" s="68"/>
      <c r="L217" s="68"/>
      <c r="M217" s="68"/>
      <c r="N217" s="68"/>
    </row>
    <row r="218" spans="2:14">
      <c r="B218" s="68"/>
      <c r="C218" s="68"/>
      <c r="D218" s="68"/>
      <c r="E218" s="68"/>
      <c r="F218" s="68"/>
      <c r="G218" s="68"/>
      <c r="H218" s="68"/>
      <c r="I218" s="68"/>
      <c r="J218" s="68"/>
      <c r="K218" s="68"/>
      <c r="L218" s="68"/>
      <c r="M218" s="68"/>
      <c r="N218" s="68"/>
    </row>
    <row r="219" spans="2:14">
      <c r="B219" s="68"/>
      <c r="C219" s="68"/>
      <c r="D219" s="68"/>
      <c r="E219" s="68"/>
      <c r="F219" s="68"/>
      <c r="G219" s="68"/>
      <c r="H219" s="68"/>
      <c r="I219" s="68"/>
      <c r="J219" s="68"/>
      <c r="K219" s="68"/>
      <c r="L219" s="68"/>
      <c r="M219" s="68"/>
      <c r="N219" s="68"/>
    </row>
    <row r="220" spans="2:14">
      <c r="B220" s="68"/>
      <c r="C220" s="68"/>
      <c r="D220" s="68"/>
      <c r="E220" s="68"/>
      <c r="F220" s="68"/>
      <c r="G220" s="68"/>
      <c r="H220" s="68"/>
      <c r="I220" s="68"/>
      <c r="J220" s="68"/>
      <c r="K220" s="68"/>
      <c r="L220" s="68"/>
      <c r="M220" s="68"/>
      <c r="N220" s="68"/>
    </row>
    <row r="221" spans="2:14">
      <c r="B221" s="68"/>
      <c r="C221" s="68"/>
      <c r="D221" s="68"/>
      <c r="E221" s="68"/>
      <c r="F221" s="68"/>
      <c r="G221" s="68"/>
      <c r="H221" s="68"/>
      <c r="I221" s="68"/>
      <c r="J221" s="68"/>
      <c r="K221" s="68"/>
      <c r="L221" s="68"/>
      <c r="M221" s="68"/>
      <c r="N221" s="68"/>
    </row>
    <row r="222" spans="2:14">
      <c r="B222" s="68"/>
      <c r="C222" s="68"/>
      <c r="D222" s="68"/>
      <c r="E222" s="68"/>
      <c r="F222" s="68"/>
      <c r="G222" s="68"/>
      <c r="H222" s="68"/>
      <c r="I222" s="68"/>
      <c r="J222" s="68"/>
      <c r="K222" s="68"/>
      <c r="L222" s="68"/>
      <c r="M222" s="68"/>
      <c r="N222" s="68"/>
    </row>
    <row r="223" spans="2:14">
      <c r="B223" s="68"/>
      <c r="C223" s="68"/>
      <c r="D223" s="68"/>
      <c r="E223" s="68"/>
      <c r="F223" s="68"/>
      <c r="G223" s="68"/>
      <c r="H223" s="68"/>
      <c r="I223" s="68"/>
      <c r="J223" s="68"/>
      <c r="K223" s="68"/>
      <c r="L223" s="68"/>
      <c r="M223" s="68"/>
      <c r="N223" s="68"/>
    </row>
    <row r="224" spans="2:14">
      <c r="B224" s="68"/>
      <c r="C224" s="68"/>
      <c r="D224" s="68"/>
      <c r="E224" s="68"/>
      <c r="F224" s="68"/>
      <c r="G224" s="68"/>
      <c r="H224" s="68"/>
      <c r="I224" s="68"/>
      <c r="J224" s="68"/>
      <c r="K224" s="68"/>
      <c r="L224" s="68"/>
      <c r="M224" s="68"/>
      <c r="N224" s="68"/>
    </row>
    <row r="225" spans="2:14">
      <c r="B225" s="68"/>
      <c r="C225" s="68"/>
      <c r="D225" s="68"/>
      <c r="E225" s="68"/>
      <c r="F225" s="68"/>
      <c r="G225" s="68"/>
      <c r="H225" s="68"/>
      <c r="I225" s="68"/>
      <c r="J225" s="68"/>
      <c r="K225" s="68"/>
      <c r="L225" s="68"/>
      <c r="M225" s="68"/>
      <c r="N225" s="68"/>
    </row>
    <row r="226" spans="2:14">
      <c r="B226" s="68"/>
      <c r="C226" s="68"/>
      <c r="D226" s="68"/>
      <c r="E226" s="68"/>
      <c r="F226" s="68"/>
      <c r="G226" s="68"/>
      <c r="H226" s="68"/>
      <c r="I226" s="68"/>
      <c r="J226" s="68"/>
      <c r="K226" s="68"/>
      <c r="L226" s="68"/>
      <c r="M226" s="68"/>
      <c r="N226" s="68"/>
    </row>
    <row r="227" spans="2:14">
      <c r="B227" s="68"/>
      <c r="C227" s="68"/>
      <c r="D227" s="68"/>
      <c r="E227" s="68"/>
      <c r="F227" s="68"/>
      <c r="G227" s="68"/>
      <c r="H227" s="68"/>
      <c r="I227" s="68"/>
      <c r="J227" s="68"/>
      <c r="K227" s="68"/>
      <c r="L227" s="68"/>
      <c r="M227" s="68"/>
      <c r="N227" s="68"/>
    </row>
    <row r="228" spans="2:14">
      <c r="B228" s="68"/>
      <c r="C228" s="68"/>
      <c r="D228" s="68"/>
      <c r="E228" s="68"/>
      <c r="F228" s="68"/>
      <c r="G228" s="68"/>
      <c r="H228" s="68"/>
      <c r="I228" s="68"/>
      <c r="J228" s="68"/>
      <c r="K228" s="68"/>
      <c r="L228" s="68"/>
      <c r="M228" s="68"/>
      <c r="N228" s="68"/>
    </row>
    <row r="229" spans="2:14">
      <c r="B229" s="68"/>
      <c r="C229" s="68"/>
      <c r="D229" s="68"/>
      <c r="E229" s="68"/>
      <c r="F229" s="68"/>
      <c r="G229" s="68"/>
      <c r="H229" s="68"/>
      <c r="I229" s="68"/>
      <c r="J229" s="68"/>
      <c r="K229" s="68"/>
      <c r="L229" s="68"/>
      <c r="M229" s="68"/>
      <c r="N229" s="68"/>
    </row>
    <row r="230" spans="2:14">
      <c r="B230" s="68"/>
      <c r="C230" s="68"/>
      <c r="D230" s="68"/>
      <c r="E230" s="68"/>
      <c r="F230" s="68"/>
      <c r="G230" s="68"/>
      <c r="H230" s="68"/>
      <c r="I230" s="68"/>
      <c r="J230" s="68"/>
      <c r="K230" s="68"/>
      <c r="L230" s="68"/>
      <c r="M230" s="68"/>
      <c r="N230" s="68"/>
    </row>
    <row r="231" spans="2:14">
      <c r="B231" s="68"/>
      <c r="C231" s="68"/>
      <c r="D231" s="68"/>
      <c r="E231" s="68"/>
      <c r="F231" s="68"/>
      <c r="G231" s="68"/>
      <c r="H231" s="68"/>
      <c r="I231" s="68"/>
      <c r="J231" s="68"/>
      <c r="K231" s="68"/>
      <c r="L231" s="68"/>
      <c r="M231" s="68"/>
      <c r="N231" s="68"/>
    </row>
    <row r="232" spans="2:14">
      <c r="B232" s="68"/>
      <c r="C232" s="68"/>
      <c r="D232" s="68"/>
      <c r="E232" s="68"/>
      <c r="F232" s="68"/>
      <c r="G232" s="68"/>
      <c r="H232" s="68"/>
      <c r="I232" s="68"/>
      <c r="J232" s="68"/>
      <c r="K232" s="68"/>
      <c r="L232" s="68"/>
      <c r="M232" s="68"/>
      <c r="N232" s="68"/>
    </row>
    <row r="233" spans="2:14">
      <c r="B233" s="68"/>
      <c r="C233" s="68"/>
      <c r="D233" s="68"/>
      <c r="E233" s="68"/>
      <c r="F233" s="68"/>
      <c r="G233" s="68"/>
      <c r="H233" s="68"/>
      <c r="I233" s="68"/>
      <c r="J233" s="68"/>
      <c r="K233" s="68"/>
      <c r="L233" s="68"/>
      <c r="M233" s="68"/>
      <c r="N233" s="68"/>
    </row>
    <row r="234" spans="2:14">
      <c r="B234" s="68"/>
      <c r="C234" s="68"/>
      <c r="D234" s="68"/>
      <c r="E234" s="68"/>
      <c r="F234" s="68"/>
      <c r="G234" s="68"/>
      <c r="H234" s="68"/>
      <c r="I234" s="68"/>
      <c r="J234" s="68"/>
      <c r="K234" s="68"/>
      <c r="L234" s="68"/>
      <c r="M234" s="68"/>
      <c r="N234" s="68"/>
    </row>
    <row r="235" spans="2:14">
      <c r="B235" s="68"/>
      <c r="C235" s="68"/>
      <c r="D235" s="68"/>
      <c r="E235" s="68"/>
      <c r="F235" s="68"/>
      <c r="G235" s="68"/>
      <c r="H235" s="68"/>
      <c r="I235" s="68"/>
      <c r="J235" s="68"/>
      <c r="K235" s="68"/>
      <c r="L235" s="68"/>
      <c r="M235" s="68"/>
      <c r="N235" s="68"/>
    </row>
    <row r="236" spans="2:14">
      <c r="B236" s="68"/>
      <c r="C236" s="68"/>
      <c r="D236" s="68"/>
      <c r="E236" s="68"/>
      <c r="F236" s="68"/>
      <c r="G236" s="68"/>
      <c r="H236" s="68"/>
      <c r="I236" s="68"/>
      <c r="J236" s="68"/>
      <c r="K236" s="68"/>
      <c r="L236" s="68"/>
      <c r="M236" s="68"/>
      <c r="N236" s="68"/>
    </row>
    <row r="237" spans="2:14">
      <c r="B237" s="68"/>
      <c r="C237" s="68"/>
      <c r="D237" s="68"/>
      <c r="E237" s="68"/>
      <c r="F237" s="68"/>
      <c r="G237" s="68"/>
      <c r="H237" s="68"/>
      <c r="I237" s="68"/>
      <c r="J237" s="68"/>
      <c r="K237" s="68"/>
      <c r="L237" s="68"/>
      <c r="M237" s="68"/>
      <c r="N237" s="68"/>
    </row>
    <row r="238" spans="2:14">
      <c r="B238" s="68"/>
      <c r="C238" s="68"/>
      <c r="D238" s="68"/>
      <c r="E238" s="68"/>
      <c r="F238" s="68"/>
      <c r="G238" s="68"/>
      <c r="H238" s="68"/>
      <c r="I238" s="68"/>
      <c r="J238" s="68"/>
      <c r="K238" s="68"/>
      <c r="L238" s="68"/>
      <c r="M238" s="68"/>
      <c r="N238" s="68"/>
    </row>
    <row r="239" spans="2:14">
      <c r="B239" s="68"/>
      <c r="C239" s="68"/>
      <c r="D239" s="68"/>
      <c r="E239" s="68"/>
      <c r="F239" s="68"/>
      <c r="G239" s="68"/>
      <c r="H239" s="68"/>
      <c r="I239" s="68"/>
      <c r="J239" s="68"/>
      <c r="K239" s="68"/>
      <c r="L239" s="68"/>
      <c r="M239" s="68"/>
      <c r="N239" s="68"/>
    </row>
    <row r="240" spans="2:14">
      <c r="B240" s="68"/>
      <c r="C240" s="68"/>
      <c r="D240" s="68"/>
      <c r="E240" s="68"/>
      <c r="F240" s="68"/>
      <c r="G240" s="68"/>
      <c r="H240" s="68"/>
      <c r="I240" s="68"/>
      <c r="J240" s="68"/>
      <c r="K240" s="68"/>
      <c r="L240" s="68"/>
      <c r="M240" s="68"/>
      <c r="N240" s="68"/>
    </row>
    <row r="241" spans="2:14">
      <c r="B241" s="68"/>
      <c r="C241" s="68"/>
      <c r="D241" s="68"/>
      <c r="E241" s="68"/>
      <c r="F241" s="68"/>
      <c r="G241" s="68"/>
      <c r="H241" s="68"/>
      <c r="I241" s="68"/>
      <c r="J241" s="68"/>
      <c r="K241" s="68"/>
      <c r="L241" s="68"/>
      <c r="M241" s="68"/>
      <c r="N241" s="68"/>
    </row>
    <row r="242" spans="2:14">
      <c r="B242" s="68"/>
      <c r="C242" s="68"/>
      <c r="D242" s="68"/>
      <c r="E242" s="68"/>
      <c r="F242" s="68"/>
      <c r="G242" s="68"/>
      <c r="H242" s="68"/>
      <c r="I242" s="68"/>
      <c r="J242" s="68"/>
      <c r="K242" s="68"/>
      <c r="L242" s="68"/>
      <c r="M242" s="68"/>
      <c r="N242" s="68"/>
    </row>
    <row r="243" spans="2:14">
      <c r="B243" s="68"/>
      <c r="C243" s="68"/>
      <c r="D243" s="68"/>
      <c r="E243" s="68"/>
      <c r="F243" s="68"/>
      <c r="G243" s="68"/>
      <c r="H243" s="68"/>
      <c r="I243" s="68"/>
      <c r="J243" s="68"/>
      <c r="K243" s="68"/>
      <c r="L243" s="68"/>
      <c r="M243" s="68"/>
      <c r="N243" s="68"/>
    </row>
    <row r="244" spans="2:14">
      <c r="B244" s="68"/>
      <c r="C244" s="68"/>
      <c r="D244" s="68"/>
      <c r="E244" s="68"/>
      <c r="F244" s="68"/>
      <c r="G244" s="68"/>
      <c r="H244" s="68"/>
      <c r="I244" s="68"/>
      <c r="J244" s="68"/>
      <c r="K244" s="68"/>
      <c r="L244" s="68"/>
      <c r="M244" s="68"/>
      <c r="N244" s="68"/>
    </row>
    <row r="245" spans="2:14">
      <c r="B245" s="68"/>
      <c r="C245" s="68"/>
      <c r="D245" s="68"/>
      <c r="E245" s="68"/>
      <c r="F245" s="68"/>
      <c r="G245" s="68"/>
      <c r="H245" s="68"/>
      <c r="I245" s="68"/>
      <c r="J245" s="68"/>
      <c r="K245" s="68"/>
      <c r="L245" s="68"/>
      <c r="M245" s="68"/>
      <c r="N245" s="68"/>
    </row>
    <row r="246" spans="2:14">
      <c r="B246" s="68"/>
      <c r="C246" s="68"/>
      <c r="D246" s="68"/>
      <c r="E246" s="68"/>
      <c r="F246" s="68"/>
      <c r="G246" s="68"/>
      <c r="H246" s="68"/>
      <c r="I246" s="68"/>
      <c r="J246" s="68"/>
      <c r="K246" s="68"/>
      <c r="L246" s="68"/>
      <c r="M246" s="68"/>
      <c r="N246" s="68"/>
    </row>
    <row r="247" spans="2:14">
      <c r="B247" s="68"/>
      <c r="C247" s="68"/>
      <c r="D247" s="68"/>
      <c r="E247" s="68"/>
      <c r="F247" s="68"/>
      <c r="G247" s="68"/>
      <c r="H247" s="68"/>
      <c r="I247" s="68"/>
      <c r="J247" s="68"/>
      <c r="K247" s="68"/>
      <c r="L247" s="68"/>
      <c r="M247" s="68"/>
      <c r="N247" s="68"/>
    </row>
    <row r="248" spans="2:14">
      <c r="B248" s="68"/>
      <c r="C248" s="68"/>
      <c r="D248" s="68"/>
      <c r="E248" s="68"/>
      <c r="F248" s="68"/>
      <c r="G248" s="68"/>
      <c r="H248" s="68"/>
      <c r="I248" s="68"/>
      <c r="J248" s="68"/>
      <c r="K248" s="68"/>
      <c r="L248" s="68"/>
      <c r="M248" s="68"/>
      <c r="N248" s="68"/>
    </row>
    <row r="249" spans="2:14">
      <c r="B249" s="68"/>
      <c r="C249" s="68"/>
      <c r="D249" s="68"/>
      <c r="E249" s="68"/>
      <c r="F249" s="68"/>
      <c r="G249" s="68"/>
      <c r="H249" s="68"/>
      <c r="I249" s="68"/>
      <c r="J249" s="68"/>
      <c r="K249" s="68"/>
      <c r="L249" s="68"/>
      <c r="M249" s="68"/>
      <c r="N249" s="68"/>
    </row>
    <row r="250" spans="2:14">
      <c r="B250" s="68"/>
      <c r="C250" s="68"/>
      <c r="D250" s="68"/>
      <c r="E250" s="68"/>
      <c r="F250" s="68"/>
      <c r="G250" s="68"/>
      <c r="H250" s="68"/>
      <c r="I250" s="68"/>
      <c r="J250" s="68"/>
      <c r="K250" s="68"/>
      <c r="L250" s="68"/>
      <c r="M250" s="68"/>
      <c r="N250" s="68"/>
    </row>
    <row r="251" spans="2:14">
      <c r="B251" s="68"/>
      <c r="C251" s="68"/>
      <c r="D251" s="68"/>
      <c r="E251" s="68"/>
      <c r="F251" s="68"/>
      <c r="G251" s="68"/>
      <c r="H251" s="68"/>
      <c r="I251" s="68"/>
      <c r="J251" s="68"/>
      <c r="K251" s="68"/>
      <c r="L251" s="68"/>
      <c r="M251" s="68"/>
      <c r="N251" s="68"/>
    </row>
    <row r="252" spans="2:14">
      <c r="B252" s="68"/>
      <c r="C252" s="68"/>
      <c r="D252" s="68"/>
      <c r="E252" s="68"/>
      <c r="F252" s="68"/>
      <c r="G252" s="68"/>
      <c r="H252" s="68"/>
      <c r="I252" s="68"/>
      <c r="J252" s="68"/>
      <c r="K252" s="68"/>
      <c r="L252" s="68"/>
      <c r="M252" s="68"/>
      <c r="N252" s="68"/>
    </row>
    <row r="253" spans="2:14">
      <c r="B253" s="68"/>
      <c r="C253" s="68"/>
      <c r="D253" s="68"/>
      <c r="E253" s="68"/>
      <c r="F253" s="68"/>
      <c r="G253" s="68"/>
      <c r="H253" s="68"/>
      <c r="I253" s="68"/>
      <c r="J253" s="68"/>
      <c r="K253" s="68"/>
      <c r="L253" s="68"/>
      <c r="M253" s="68"/>
      <c r="N253" s="68"/>
    </row>
    <row r="254" spans="2:14">
      <c r="B254" s="68"/>
      <c r="C254" s="68"/>
      <c r="D254" s="68"/>
      <c r="E254" s="68"/>
      <c r="F254" s="68"/>
      <c r="G254" s="68"/>
      <c r="H254" s="68"/>
      <c r="I254" s="68"/>
      <c r="J254" s="68"/>
      <c r="K254" s="68"/>
      <c r="L254" s="68"/>
      <c r="M254" s="68"/>
      <c r="N254" s="68"/>
    </row>
    <row r="255" spans="2:14">
      <c r="B255" s="68"/>
      <c r="C255" s="68"/>
      <c r="D255" s="68"/>
      <c r="E255" s="68"/>
      <c r="F255" s="68"/>
      <c r="G255" s="68"/>
      <c r="H255" s="68"/>
      <c r="I255" s="68"/>
      <c r="J255" s="68"/>
      <c r="K255" s="68"/>
      <c r="L255" s="68"/>
      <c r="M255" s="68"/>
      <c r="N255" s="68"/>
    </row>
    <row r="256" spans="2:14">
      <c r="B256" s="68"/>
      <c r="C256" s="68"/>
      <c r="D256" s="68"/>
      <c r="E256" s="68"/>
      <c r="F256" s="68"/>
      <c r="G256" s="68"/>
      <c r="H256" s="68"/>
      <c r="I256" s="68"/>
      <c r="J256" s="68"/>
      <c r="K256" s="68"/>
      <c r="L256" s="68"/>
      <c r="M256" s="68"/>
      <c r="N256" s="68"/>
    </row>
    <row r="257" spans="2:14">
      <c r="B257" s="68"/>
      <c r="C257" s="68"/>
      <c r="D257" s="68"/>
      <c r="E257" s="68"/>
      <c r="F257" s="68"/>
      <c r="G257" s="68"/>
      <c r="H257" s="68"/>
      <c r="I257" s="68"/>
      <c r="J257" s="68"/>
      <c r="K257" s="68"/>
      <c r="L257" s="68"/>
      <c r="M257" s="68"/>
      <c r="N257" s="68"/>
    </row>
    <row r="258" spans="2:14">
      <c r="B258" s="68"/>
      <c r="C258" s="68"/>
      <c r="D258" s="68"/>
      <c r="E258" s="68"/>
      <c r="F258" s="68"/>
      <c r="G258" s="68"/>
      <c r="H258" s="68"/>
      <c r="I258" s="68"/>
      <c r="J258" s="68"/>
      <c r="K258" s="68"/>
      <c r="L258" s="68"/>
      <c r="M258" s="68"/>
      <c r="N258" s="68"/>
    </row>
    <row r="259" spans="2:14">
      <c r="B259" s="68"/>
      <c r="C259" s="68"/>
      <c r="D259" s="68"/>
      <c r="E259" s="68"/>
      <c r="F259" s="68"/>
      <c r="G259" s="68"/>
      <c r="H259" s="68"/>
      <c r="I259" s="68"/>
      <c r="J259" s="68"/>
      <c r="K259" s="68"/>
      <c r="L259" s="68"/>
      <c r="M259" s="68"/>
      <c r="N259" s="68"/>
    </row>
    <row r="260" spans="2:14">
      <c r="B260" s="68"/>
      <c r="C260" s="68"/>
      <c r="D260" s="68"/>
      <c r="E260" s="68"/>
      <c r="F260" s="68"/>
      <c r="G260" s="68"/>
      <c r="H260" s="68"/>
      <c r="I260" s="68"/>
      <c r="J260" s="68"/>
      <c r="K260" s="68"/>
      <c r="L260" s="68"/>
      <c r="M260" s="68"/>
      <c r="N260" s="68"/>
    </row>
    <row r="261" spans="2:14">
      <c r="B261" s="68"/>
      <c r="C261" s="68"/>
      <c r="D261" s="68"/>
      <c r="E261" s="68"/>
      <c r="F261" s="68"/>
      <c r="G261" s="68"/>
      <c r="H261" s="68"/>
      <c r="I261" s="68"/>
      <c r="J261" s="68"/>
      <c r="K261" s="68"/>
      <c r="L261" s="68"/>
      <c r="M261" s="68"/>
      <c r="N261" s="68"/>
    </row>
    <row r="262" spans="2:14">
      <c r="B262" s="68"/>
      <c r="C262" s="68"/>
      <c r="D262" s="68"/>
      <c r="E262" s="68"/>
      <c r="F262" s="68"/>
      <c r="G262" s="68"/>
      <c r="H262" s="68"/>
      <c r="I262" s="68"/>
      <c r="J262" s="68"/>
      <c r="K262" s="68"/>
      <c r="L262" s="68"/>
      <c r="M262" s="68"/>
      <c r="N262" s="68"/>
    </row>
    <row r="263" spans="2:14">
      <c r="B263" s="68"/>
      <c r="C263" s="68"/>
      <c r="D263" s="68"/>
      <c r="E263" s="68"/>
      <c r="F263" s="68"/>
      <c r="G263" s="68"/>
      <c r="H263" s="68"/>
      <c r="I263" s="68"/>
      <c r="J263" s="68"/>
      <c r="K263" s="68"/>
      <c r="L263" s="68"/>
      <c r="M263" s="68"/>
      <c r="N263" s="68"/>
    </row>
    <row r="264" spans="2:14">
      <c r="B264" s="68"/>
      <c r="C264" s="68"/>
      <c r="D264" s="68"/>
      <c r="E264" s="68"/>
      <c r="F264" s="68"/>
      <c r="G264" s="68"/>
      <c r="H264" s="68"/>
      <c r="I264" s="68"/>
      <c r="J264" s="68"/>
      <c r="K264" s="68"/>
      <c r="L264" s="68"/>
      <c r="M264" s="68"/>
      <c r="N264" s="68"/>
    </row>
    <row r="265" spans="2:14">
      <c r="B265" s="68"/>
      <c r="C265" s="68"/>
      <c r="D265" s="68"/>
      <c r="E265" s="68"/>
      <c r="F265" s="68"/>
      <c r="G265" s="68"/>
      <c r="H265" s="68"/>
      <c r="I265" s="68"/>
      <c r="J265" s="68"/>
      <c r="K265" s="68"/>
      <c r="L265" s="68"/>
      <c r="M265" s="68"/>
      <c r="N265" s="68"/>
    </row>
    <row r="266" spans="2:14">
      <c r="B266" s="68"/>
      <c r="C266" s="68"/>
      <c r="D266" s="68"/>
      <c r="E266" s="68"/>
      <c r="F266" s="68"/>
      <c r="G266" s="68"/>
      <c r="H266" s="68"/>
      <c r="I266" s="68"/>
      <c r="J266" s="68"/>
      <c r="K266" s="68"/>
      <c r="L266" s="68"/>
      <c r="M266" s="68"/>
      <c r="N266" s="68"/>
    </row>
    <row r="267" spans="2:14">
      <c r="B267" s="68"/>
      <c r="C267" s="68"/>
      <c r="D267" s="68"/>
      <c r="E267" s="68"/>
      <c r="F267" s="68"/>
      <c r="G267" s="68"/>
      <c r="H267" s="68"/>
      <c r="I267" s="68"/>
      <c r="J267" s="68"/>
      <c r="K267" s="68"/>
      <c r="L267" s="68"/>
      <c r="M267" s="68"/>
      <c r="N267" s="68"/>
    </row>
    <row r="268" spans="2:14">
      <c r="B268" s="68"/>
      <c r="C268" s="68"/>
      <c r="D268" s="68"/>
      <c r="E268" s="68"/>
      <c r="F268" s="68"/>
      <c r="G268" s="68"/>
      <c r="H268" s="68"/>
      <c r="I268" s="68"/>
      <c r="J268" s="68"/>
      <c r="K268" s="68"/>
      <c r="L268" s="68"/>
      <c r="M268" s="68"/>
      <c r="N268" s="68"/>
    </row>
    <row r="269" spans="2:14">
      <c r="B269" s="68"/>
      <c r="C269" s="68"/>
      <c r="D269" s="68"/>
      <c r="E269" s="68"/>
      <c r="F269" s="68"/>
      <c r="G269" s="68"/>
      <c r="H269" s="68"/>
      <c r="I269" s="68"/>
      <c r="J269" s="68"/>
      <c r="K269" s="68"/>
      <c r="L269" s="68"/>
      <c r="M269" s="68"/>
      <c r="N269" s="68"/>
    </row>
    <row r="270" spans="2:14">
      <c r="B270" s="68"/>
      <c r="C270" s="68"/>
      <c r="D270" s="68"/>
      <c r="E270" s="68"/>
      <c r="F270" s="68"/>
      <c r="G270" s="68"/>
      <c r="H270" s="68"/>
      <c r="I270" s="68"/>
      <c r="J270" s="68"/>
      <c r="K270" s="68"/>
      <c r="L270" s="68"/>
      <c r="M270" s="68"/>
      <c r="N270" s="68"/>
    </row>
    <row r="271" spans="2:14">
      <c r="B271" s="68"/>
      <c r="C271" s="68"/>
      <c r="D271" s="68"/>
      <c r="E271" s="68"/>
      <c r="F271" s="68"/>
      <c r="G271" s="68"/>
      <c r="H271" s="68"/>
      <c r="I271" s="68"/>
      <c r="J271" s="68"/>
      <c r="K271" s="68"/>
      <c r="L271" s="68"/>
      <c r="M271" s="68"/>
      <c r="N271" s="68"/>
    </row>
    <row r="272" spans="2:14">
      <c r="B272" s="68"/>
      <c r="C272" s="68"/>
      <c r="D272" s="68"/>
      <c r="E272" s="68"/>
      <c r="F272" s="68"/>
      <c r="G272" s="68"/>
      <c r="H272" s="68"/>
      <c r="I272" s="68"/>
      <c r="J272" s="68"/>
      <c r="K272" s="68"/>
      <c r="L272" s="68"/>
      <c r="M272" s="68"/>
      <c r="N272" s="68"/>
    </row>
    <row r="273" spans="2:14">
      <c r="B273" s="68"/>
      <c r="C273" s="68"/>
      <c r="D273" s="68"/>
      <c r="E273" s="68"/>
      <c r="F273" s="68"/>
      <c r="G273" s="68"/>
      <c r="H273" s="68"/>
      <c r="I273" s="68"/>
      <c r="J273" s="68"/>
      <c r="K273" s="68"/>
      <c r="L273" s="68"/>
      <c r="M273" s="68"/>
      <c r="N273" s="68"/>
    </row>
    <row r="274" spans="2:14">
      <c r="B274" s="68"/>
      <c r="C274" s="68"/>
      <c r="D274" s="68"/>
      <c r="E274" s="68"/>
      <c r="F274" s="68"/>
      <c r="G274" s="68"/>
      <c r="H274" s="68"/>
      <c r="I274" s="68"/>
      <c r="J274" s="68"/>
      <c r="K274" s="68"/>
      <c r="L274" s="68"/>
      <c r="M274" s="68"/>
      <c r="N274" s="68"/>
    </row>
    <row r="275" spans="2:14">
      <c r="B275" s="68"/>
      <c r="C275" s="68"/>
      <c r="D275" s="68"/>
      <c r="E275" s="68"/>
      <c r="F275" s="68"/>
      <c r="G275" s="68"/>
      <c r="H275" s="68"/>
      <c r="I275" s="68"/>
      <c r="J275" s="68"/>
      <c r="K275" s="68"/>
      <c r="L275" s="68"/>
      <c r="M275" s="68"/>
      <c r="N275" s="68"/>
    </row>
    <row r="276" spans="2:14">
      <c r="B276" s="68"/>
      <c r="C276" s="68"/>
      <c r="D276" s="68"/>
      <c r="E276" s="68"/>
      <c r="F276" s="68"/>
      <c r="G276" s="68"/>
      <c r="H276" s="68"/>
      <c r="I276" s="68"/>
      <c r="J276" s="68"/>
      <c r="K276" s="68"/>
      <c r="L276" s="68"/>
      <c r="M276" s="68"/>
      <c r="N276" s="68"/>
    </row>
    <row r="277" spans="2:14">
      <c r="B277" s="68"/>
      <c r="C277" s="68"/>
      <c r="D277" s="68"/>
      <c r="E277" s="68"/>
      <c r="F277" s="68"/>
      <c r="G277" s="68"/>
      <c r="H277" s="68"/>
      <c r="I277" s="68"/>
      <c r="J277" s="68"/>
      <c r="K277" s="68"/>
      <c r="L277" s="68"/>
      <c r="M277" s="68"/>
      <c r="N277" s="68"/>
    </row>
    <row r="278" spans="2:14">
      <c r="B278" s="68"/>
      <c r="C278" s="68"/>
      <c r="D278" s="68"/>
      <c r="E278" s="68"/>
      <c r="F278" s="68"/>
      <c r="G278" s="68"/>
      <c r="H278" s="68"/>
      <c r="I278" s="68"/>
      <c r="J278" s="68"/>
      <c r="K278" s="68"/>
      <c r="L278" s="68"/>
      <c r="M278" s="68"/>
      <c r="N278" s="68"/>
    </row>
    <row r="279" spans="2:14">
      <c r="B279" s="68"/>
      <c r="C279" s="68"/>
      <c r="D279" s="68"/>
      <c r="E279" s="68"/>
      <c r="F279" s="68"/>
      <c r="G279" s="68"/>
      <c r="H279" s="68"/>
      <c r="I279" s="68"/>
      <c r="J279" s="68"/>
      <c r="K279" s="68"/>
      <c r="L279" s="68"/>
      <c r="M279" s="68"/>
      <c r="N279" s="68"/>
    </row>
    <row r="280" spans="2:14">
      <c r="B280" s="68"/>
      <c r="C280" s="68"/>
      <c r="D280" s="68"/>
      <c r="E280" s="68"/>
      <c r="F280" s="68"/>
      <c r="G280" s="68"/>
      <c r="H280" s="68"/>
      <c r="I280" s="68"/>
      <c r="J280" s="68"/>
      <c r="K280" s="68"/>
      <c r="L280" s="68"/>
      <c r="M280" s="68"/>
      <c r="N280" s="68"/>
    </row>
    <row r="281" spans="2:14">
      <c r="B281" s="68"/>
      <c r="C281" s="68"/>
      <c r="D281" s="68"/>
      <c r="E281" s="68"/>
      <c r="F281" s="68"/>
      <c r="G281" s="68"/>
      <c r="H281" s="68"/>
      <c r="I281" s="68"/>
      <c r="J281" s="68"/>
      <c r="K281" s="68"/>
      <c r="L281" s="68"/>
      <c r="M281" s="68"/>
      <c r="N281" s="68"/>
    </row>
    <row r="282" spans="2:14">
      <c r="B282" s="68"/>
      <c r="C282" s="68"/>
      <c r="D282" s="68"/>
      <c r="E282" s="68"/>
      <c r="F282" s="68"/>
      <c r="G282" s="68"/>
      <c r="H282" s="68"/>
      <c r="I282" s="68"/>
      <c r="J282" s="68"/>
      <c r="K282" s="68"/>
      <c r="L282" s="68"/>
      <c r="M282" s="68"/>
      <c r="N282" s="68"/>
    </row>
    <row r="283" spans="2:14">
      <c r="B283" s="68"/>
      <c r="C283" s="68"/>
      <c r="D283" s="68"/>
      <c r="E283" s="68"/>
      <c r="F283" s="68"/>
      <c r="G283" s="68"/>
      <c r="H283" s="68"/>
      <c r="I283" s="68"/>
      <c r="J283" s="68"/>
      <c r="K283" s="68"/>
      <c r="L283" s="68"/>
      <c r="M283" s="68"/>
      <c r="N283" s="68"/>
    </row>
    <row r="284" spans="2:14">
      <c r="B284" s="68"/>
      <c r="C284" s="68"/>
      <c r="D284" s="68"/>
      <c r="E284" s="68"/>
      <c r="F284" s="68"/>
      <c r="G284" s="68"/>
      <c r="H284" s="68"/>
      <c r="I284" s="68"/>
      <c r="J284" s="68"/>
      <c r="K284" s="68"/>
      <c r="L284" s="68"/>
      <c r="M284" s="68"/>
      <c r="N284" s="68"/>
    </row>
    <row r="285" spans="2:14">
      <c r="B285" s="68"/>
      <c r="C285" s="68"/>
      <c r="D285" s="68"/>
      <c r="E285" s="68"/>
      <c r="F285" s="68"/>
      <c r="G285" s="68"/>
      <c r="H285" s="68"/>
      <c r="I285" s="68"/>
      <c r="J285" s="68"/>
      <c r="K285" s="68"/>
      <c r="L285" s="68"/>
      <c r="M285" s="68"/>
      <c r="N285" s="68"/>
    </row>
    <row r="286" spans="2:14">
      <c r="B286" s="68"/>
      <c r="C286" s="68"/>
      <c r="D286" s="68"/>
      <c r="E286" s="68"/>
      <c r="F286" s="68"/>
      <c r="G286" s="68"/>
      <c r="H286" s="68"/>
      <c r="I286" s="68"/>
      <c r="J286" s="68"/>
      <c r="K286" s="68"/>
      <c r="L286" s="68"/>
      <c r="M286" s="68"/>
      <c r="N286" s="68"/>
    </row>
    <row r="287" spans="2:14">
      <c r="B287" s="68"/>
      <c r="C287" s="68"/>
      <c r="D287" s="68"/>
      <c r="E287" s="68"/>
      <c r="F287" s="68"/>
      <c r="G287" s="68"/>
      <c r="H287" s="68"/>
      <c r="I287" s="68"/>
      <c r="J287" s="68"/>
      <c r="K287" s="68"/>
      <c r="L287" s="68"/>
      <c r="M287" s="68"/>
      <c r="N287" s="68"/>
    </row>
    <row r="288" spans="2:14">
      <c r="B288" s="68"/>
      <c r="C288" s="68"/>
      <c r="D288" s="68"/>
      <c r="E288" s="68"/>
      <c r="F288" s="68"/>
      <c r="G288" s="68"/>
      <c r="H288" s="68"/>
      <c r="I288" s="68"/>
      <c r="J288" s="68"/>
      <c r="K288" s="68"/>
      <c r="L288" s="68"/>
      <c r="M288" s="68"/>
      <c r="N288" s="68"/>
    </row>
    <row r="289" spans="2:14">
      <c r="B289" s="68"/>
      <c r="C289" s="68"/>
      <c r="D289" s="68"/>
      <c r="E289" s="68"/>
      <c r="F289" s="68"/>
      <c r="G289" s="68"/>
      <c r="H289" s="68"/>
      <c r="I289" s="68"/>
      <c r="J289" s="68"/>
      <c r="K289" s="68"/>
      <c r="L289" s="68"/>
      <c r="M289" s="68"/>
      <c r="N289" s="68"/>
    </row>
    <row r="290" spans="2:14">
      <c r="B290" s="68"/>
      <c r="C290" s="68"/>
      <c r="D290" s="68"/>
      <c r="E290" s="68"/>
      <c r="F290" s="68"/>
      <c r="G290" s="68"/>
      <c r="H290" s="68"/>
      <c r="I290" s="68"/>
      <c r="J290" s="68"/>
      <c r="K290" s="68"/>
      <c r="L290" s="68"/>
      <c r="M290" s="68"/>
      <c r="N290" s="68"/>
    </row>
    <row r="291" spans="2:14">
      <c r="B291" s="68"/>
      <c r="C291" s="68"/>
      <c r="D291" s="68"/>
      <c r="E291" s="68"/>
      <c r="F291" s="68"/>
      <c r="G291" s="68"/>
      <c r="H291" s="68"/>
      <c r="I291" s="68"/>
      <c r="J291" s="68"/>
      <c r="K291" s="68"/>
      <c r="L291" s="68"/>
      <c r="M291" s="68"/>
      <c r="N291" s="68"/>
    </row>
    <row r="292" spans="2:14">
      <c r="B292" s="68"/>
      <c r="C292" s="68"/>
      <c r="D292" s="68"/>
      <c r="E292" s="68"/>
      <c r="F292" s="68"/>
      <c r="G292" s="68"/>
      <c r="H292" s="68"/>
      <c r="I292" s="68"/>
      <c r="J292" s="68"/>
      <c r="K292" s="68"/>
      <c r="L292" s="68"/>
      <c r="M292" s="68"/>
      <c r="N292" s="68"/>
    </row>
    <row r="293" spans="2:14">
      <c r="B293" s="68"/>
      <c r="C293" s="68"/>
      <c r="D293" s="68"/>
      <c r="E293" s="68"/>
      <c r="F293" s="68"/>
      <c r="G293" s="68"/>
      <c r="H293" s="68"/>
      <c r="I293" s="68"/>
      <c r="J293" s="68"/>
      <c r="K293" s="68"/>
      <c r="L293" s="68"/>
      <c r="M293" s="68"/>
      <c r="N293" s="68"/>
    </row>
    <row r="294" spans="2:14">
      <c r="B294" s="68"/>
      <c r="C294" s="68"/>
      <c r="D294" s="68"/>
      <c r="E294" s="68"/>
      <c r="F294" s="68"/>
      <c r="G294" s="68"/>
      <c r="H294" s="68"/>
      <c r="I294" s="68"/>
      <c r="J294" s="68"/>
      <c r="K294" s="68"/>
      <c r="L294" s="68"/>
      <c r="M294" s="68"/>
      <c r="N294" s="68"/>
    </row>
    <row r="295" spans="2:14">
      <c r="B295" s="68"/>
      <c r="C295" s="68"/>
      <c r="D295" s="68"/>
      <c r="E295" s="68"/>
      <c r="F295" s="68"/>
      <c r="G295" s="68"/>
      <c r="H295" s="68"/>
      <c r="I295" s="68"/>
      <c r="J295" s="68"/>
      <c r="K295" s="68"/>
      <c r="L295" s="68"/>
      <c r="M295" s="68"/>
      <c r="N295" s="68"/>
    </row>
    <row r="296" spans="2:14">
      <c r="B296" s="68"/>
      <c r="C296" s="68"/>
      <c r="D296" s="68"/>
      <c r="E296" s="68"/>
      <c r="F296" s="68"/>
      <c r="G296" s="68"/>
      <c r="H296" s="68"/>
      <c r="I296" s="68"/>
      <c r="J296" s="68"/>
      <c r="K296" s="68"/>
      <c r="L296" s="68"/>
      <c r="M296" s="68"/>
      <c r="N296" s="68"/>
    </row>
    <row r="297" spans="2:14">
      <c r="B297" s="68"/>
      <c r="C297" s="68"/>
      <c r="D297" s="68"/>
      <c r="E297" s="68"/>
      <c r="F297" s="68"/>
      <c r="G297" s="68"/>
      <c r="H297" s="68"/>
      <c r="I297" s="68"/>
      <c r="J297" s="68"/>
      <c r="K297" s="68"/>
      <c r="L297" s="68"/>
      <c r="M297" s="68"/>
      <c r="N297" s="68"/>
    </row>
    <row r="298" spans="2:14">
      <c r="B298" s="68"/>
      <c r="C298" s="68"/>
      <c r="D298" s="68"/>
      <c r="E298" s="68"/>
      <c r="F298" s="68"/>
      <c r="G298" s="68"/>
      <c r="H298" s="68"/>
      <c r="I298" s="68"/>
      <c r="J298" s="68"/>
      <c r="K298" s="68"/>
      <c r="L298" s="68"/>
      <c r="M298" s="68"/>
      <c r="N298" s="68"/>
    </row>
    <row r="299" spans="2:14">
      <c r="B299" s="68"/>
      <c r="C299" s="68"/>
      <c r="D299" s="68"/>
      <c r="E299" s="68"/>
      <c r="F299" s="68"/>
      <c r="G299" s="68"/>
      <c r="H299" s="68"/>
      <c r="I299" s="68"/>
      <c r="J299" s="68"/>
      <c r="K299" s="68"/>
      <c r="L299" s="68"/>
      <c r="M299" s="68"/>
      <c r="N299" s="68"/>
    </row>
    <row r="300" spans="2:14">
      <c r="B300" s="68"/>
      <c r="C300" s="68"/>
      <c r="D300" s="68"/>
      <c r="E300" s="68"/>
      <c r="F300" s="68"/>
      <c r="G300" s="68"/>
      <c r="H300" s="68"/>
      <c r="I300" s="68"/>
      <c r="J300" s="68"/>
      <c r="K300" s="68"/>
      <c r="L300" s="68"/>
      <c r="M300" s="68"/>
      <c r="N300" s="68"/>
    </row>
    <row r="301" spans="2:14">
      <c r="B301" s="68"/>
      <c r="C301" s="68"/>
      <c r="D301" s="68"/>
      <c r="E301" s="68"/>
      <c r="F301" s="68"/>
      <c r="G301" s="68"/>
      <c r="H301" s="68"/>
      <c r="I301" s="68"/>
      <c r="J301" s="68"/>
      <c r="K301" s="68"/>
      <c r="L301" s="68"/>
      <c r="M301" s="68"/>
      <c r="N301" s="68"/>
    </row>
    <row r="302" spans="2:14">
      <c r="B302" s="68"/>
      <c r="C302" s="68"/>
      <c r="D302" s="68"/>
      <c r="E302" s="68"/>
      <c r="F302" s="68"/>
      <c r="G302" s="68"/>
      <c r="H302" s="68"/>
      <c r="I302" s="68"/>
      <c r="J302" s="68"/>
      <c r="K302" s="68"/>
      <c r="L302" s="68"/>
      <c r="M302" s="68"/>
      <c r="N302" s="68"/>
    </row>
    <row r="303" spans="2:14">
      <c r="B303" s="68"/>
      <c r="C303" s="68"/>
      <c r="D303" s="68"/>
      <c r="E303" s="68"/>
      <c r="F303" s="68"/>
      <c r="G303" s="68"/>
      <c r="H303" s="68"/>
      <c r="I303" s="68"/>
      <c r="J303" s="68"/>
      <c r="K303" s="68"/>
      <c r="L303" s="68"/>
      <c r="M303" s="68"/>
      <c r="N303" s="68"/>
    </row>
    <row r="304" spans="2:14">
      <c r="B304" s="68"/>
      <c r="C304" s="68"/>
      <c r="D304" s="68"/>
      <c r="E304" s="68"/>
      <c r="F304" s="68"/>
      <c r="G304" s="68"/>
      <c r="H304" s="68"/>
      <c r="I304" s="68"/>
      <c r="J304" s="68"/>
      <c r="K304" s="68"/>
      <c r="L304" s="68"/>
      <c r="M304" s="68"/>
      <c r="N304" s="68"/>
    </row>
    <row r="305" spans="2:14">
      <c r="B305" s="68"/>
      <c r="C305" s="68"/>
      <c r="D305" s="68"/>
      <c r="E305" s="68"/>
      <c r="F305" s="68"/>
      <c r="G305" s="68"/>
      <c r="H305" s="68"/>
      <c r="I305" s="68"/>
      <c r="J305" s="68"/>
      <c r="K305" s="68"/>
      <c r="L305" s="68"/>
      <c r="M305" s="68"/>
      <c r="N305" s="68"/>
    </row>
    <row r="306" spans="2:14">
      <c r="B306" s="68"/>
      <c r="C306" s="68"/>
      <c r="D306" s="68"/>
      <c r="E306" s="68"/>
      <c r="F306" s="68"/>
      <c r="G306" s="68"/>
      <c r="H306" s="68"/>
      <c r="I306" s="68"/>
      <c r="J306" s="68"/>
      <c r="K306" s="68"/>
      <c r="L306" s="68"/>
      <c r="M306" s="68"/>
      <c r="N306" s="68"/>
    </row>
    <row r="307" spans="2:14">
      <c r="B307" s="68"/>
      <c r="C307" s="68"/>
      <c r="D307" s="68"/>
      <c r="E307" s="68"/>
      <c r="F307" s="68"/>
      <c r="G307" s="68"/>
      <c r="H307" s="68"/>
      <c r="I307" s="68"/>
      <c r="J307" s="68"/>
      <c r="K307" s="68"/>
      <c r="L307" s="68"/>
      <c r="M307" s="68"/>
      <c r="N307" s="68"/>
    </row>
    <row r="308" spans="2:14">
      <c r="B308" s="68"/>
      <c r="C308" s="68"/>
      <c r="D308" s="68"/>
      <c r="E308" s="68"/>
      <c r="F308" s="68"/>
      <c r="G308" s="68"/>
      <c r="H308" s="68"/>
      <c r="I308" s="68"/>
      <c r="J308" s="68"/>
      <c r="K308" s="68"/>
      <c r="L308" s="68"/>
      <c r="M308" s="68"/>
      <c r="N308" s="68"/>
    </row>
    <row r="309" spans="2:14">
      <c r="B309" s="68"/>
      <c r="C309" s="68"/>
      <c r="D309" s="68"/>
      <c r="E309" s="68"/>
      <c r="F309" s="68"/>
      <c r="G309" s="68"/>
      <c r="H309" s="68"/>
      <c r="I309" s="68"/>
      <c r="J309" s="68"/>
      <c r="K309" s="68"/>
      <c r="L309" s="68"/>
      <c r="M309" s="68"/>
      <c r="N309" s="68"/>
    </row>
    <row r="310" spans="2:14">
      <c r="B310" s="68"/>
      <c r="C310" s="68"/>
      <c r="D310" s="68"/>
      <c r="E310" s="68"/>
      <c r="F310" s="68"/>
      <c r="G310" s="68"/>
      <c r="H310" s="68"/>
      <c r="I310" s="68"/>
      <c r="J310" s="68"/>
      <c r="K310" s="68"/>
      <c r="L310" s="68"/>
      <c r="M310" s="68"/>
      <c r="N310" s="68"/>
    </row>
    <row r="311" spans="2:14">
      <c r="B311" s="68"/>
      <c r="C311" s="68"/>
      <c r="D311" s="68"/>
      <c r="E311" s="68"/>
      <c r="F311" s="68"/>
      <c r="G311" s="68"/>
      <c r="H311" s="68"/>
      <c r="I311" s="68"/>
      <c r="J311" s="68"/>
      <c r="K311" s="68"/>
      <c r="L311" s="68"/>
      <c r="M311" s="68"/>
      <c r="N311" s="68"/>
    </row>
    <row r="312" spans="2:14">
      <c r="B312" s="68"/>
      <c r="C312" s="68"/>
      <c r="D312" s="68"/>
      <c r="E312" s="68"/>
      <c r="F312" s="68"/>
      <c r="G312" s="68"/>
      <c r="H312" s="68"/>
      <c r="I312" s="68"/>
      <c r="J312" s="68"/>
      <c r="K312" s="68"/>
      <c r="L312" s="68"/>
      <c r="M312" s="68"/>
      <c r="N312" s="68"/>
    </row>
    <row r="313" spans="2:14">
      <c r="B313" s="68"/>
      <c r="C313" s="68"/>
      <c r="D313" s="68"/>
      <c r="E313" s="68"/>
      <c r="F313" s="68"/>
      <c r="G313" s="68"/>
      <c r="H313" s="68"/>
      <c r="I313" s="68"/>
      <c r="J313" s="68"/>
      <c r="K313" s="68"/>
      <c r="L313" s="68"/>
      <c r="M313" s="68"/>
      <c r="N313" s="68"/>
    </row>
    <row r="314" spans="2:14">
      <c r="B314" s="68"/>
      <c r="C314" s="68"/>
      <c r="D314" s="68"/>
      <c r="E314" s="68"/>
      <c r="F314" s="68"/>
      <c r="G314" s="68"/>
      <c r="H314" s="68"/>
      <c r="I314" s="68"/>
      <c r="J314" s="68"/>
      <c r="K314" s="68"/>
      <c r="L314" s="68"/>
      <c r="M314" s="68"/>
      <c r="N314" s="68"/>
    </row>
    <row r="315" spans="2:14">
      <c r="B315" s="68"/>
      <c r="C315" s="68"/>
      <c r="D315" s="68"/>
      <c r="E315" s="68"/>
      <c r="F315" s="68"/>
      <c r="G315" s="68"/>
      <c r="H315" s="68"/>
      <c r="I315" s="68"/>
      <c r="J315" s="68"/>
      <c r="K315" s="68"/>
      <c r="L315" s="68"/>
      <c r="M315" s="68"/>
      <c r="N315" s="68"/>
    </row>
    <row r="316" spans="2:14">
      <c r="B316" s="68"/>
      <c r="C316" s="68"/>
      <c r="D316" s="68"/>
      <c r="E316" s="68"/>
      <c r="F316" s="68"/>
      <c r="G316" s="68"/>
      <c r="H316" s="68"/>
      <c r="I316" s="68"/>
      <c r="J316" s="68"/>
      <c r="K316" s="68"/>
      <c r="L316" s="68"/>
      <c r="M316" s="68"/>
      <c r="N316" s="68"/>
    </row>
    <row r="317" spans="2:14">
      <c r="B317" s="68"/>
      <c r="C317" s="68"/>
      <c r="D317" s="68"/>
      <c r="E317" s="68"/>
      <c r="F317" s="68"/>
      <c r="G317" s="68"/>
      <c r="H317" s="68"/>
      <c r="I317" s="68"/>
      <c r="J317" s="68"/>
      <c r="K317" s="68"/>
      <c r="L317" s="68"/>
      <c r="M317" s="68"/>
      <c r="N317" s="68"/>
    </row>
    <row r="318" spans="2:14">
      <c r="B318" s="68"/>
      <c r="C318" s="68"/>
      <c r="D318" s="68"/>
      <c r="E318" s="68"/>
      <c r="F318" s="68"/>
      <c r="G318" s="68"/>
      <c r="H318" s="68"/>
      <c r="I318" s="68"/>
      <c r="J318" s="68"/>
      <c r="K318" s="68"/>
      <c r="L318" s="68"/>
      <c r="M318" s="68"/>
      <c r="N318" s="68"/>
    </row>
    <row r="319" spans="2:14">
      <c r="B319" s="68"/>
      <c r="C319" s="68"/>
      <c r="D319" s="68"/>
      <c r="E319" s="68"/>
      <c r="F319" s="68"/>
      <c r="G319" s="68"/>
      <c r="H319" s="68"/>
      <c r="I319" s="68"/>
      <c r="J319" s="68"/>
      <c r="K319" s="68"/>
      <c r="L319" s="68"/>
      <c r="M319" s="68"/>
      <c r="N319" s="68"/>
    </row>
    <row r="320" spans="2:14">
      <c r="B320" s="68"/>
      <c r="C320" s="68"/>
      <c r="D320" s="68"/>
      <c r="E320" s="68"/>
      <c r="F320" s="68"/>
      <c r="G320" s="68"/>
      <c r="H320" s="68"/>
      <c r="I320" s="68"/>
      <c r="J320" s="68"/>
      <c r="K320" s="68"/>
      <c r="L320" s="68"/>
      <c r="M320" s="68"/>
      <c r="N320" s="68"/>
    </row>
    <row r="321" spans="2:14">
      <c r="B321" s="68"/>
      <c r="C321" s="68"/>
      <c r="D321" s="68"/>
      <c r="E321" s="68"/>
      <c r="F321" s="68"/>
      <c r="G321" s="68"/>
      <c r="H321" s="68"/>
      <c r="I321" s="68"/>
      <c r="J321" s="68"/>
      <c r="K321" s="68"/>
      <c r="L321" s="68"/>
      <c r="M321" s="68"/>
      <c r="N321" s="68"/>
    </row>
    <row r="322" spans="2:14">
      <c r="B322" s="68"/>
      <c r="C322" s="68"/>
      <c r="D322" s="68"/>
      <c r="E322" s="68"/>
      <c r="F322" s="68"/>
      <c r="G322" s="68"/>
      <c r="H322" s="68"/>
      <c r="I322" s="68"/>
      <c r="J322" s="68"/>
      <c r="K322" s="68"/>
      <c r="L322" s="68"/>
      <c r="M322" s="68"/>
      <c r="N322" s="68"/>
    </row>
    <row r="323" spans="2:14">
      <c r="B323" s="68"/>
      <c r="C323" s="68"/>
      <c r="D323" s="68"/>
      <c r="E323" s="68"/>
      <c r="F323" s="68"/>
      <c r="G323" s="68"/>
      <c r="H323" s="68"/>
      <c r="I323" s="68"/>
      <c r="J323" s="68"/>
      <c r="K323" s="68"/>
      <c r="L323" s="68"/>
      <c r="M323" s="68"/>
      <c r="N323" s="68"/>
    </row>
    <row r="324" spans="2:14">
      <c r="B324" s="68"/>
      <c r="C324" s="68"/>
      <c r="D324" s="68"/>
      <c r="E324" s="68"/>
      <c r="F324" s="68"/>
      <c r="G324" s="68"/>
      <c r="H324" s="68"/>
      <c r="I324" s="68"/>
      <c r="J324" s="68"/>
      <c r="K324" s="68"/>
      <c r="L324" s="68"/>
      <c r="M324" s="68"/>
      <c r="N324" s="68"/>
    </row>
    <row r="325" spans="2:14">
      <c r="B325" s="68"/>
      <c r="C325" s="68"/>
      <c r="D325" s="68"/>
      <c r="E325" s="68"/>
      <c r="F325" s="68"/>
      <c r="G325" s="68"/>
      <c r="H325" s="68"/>
      <c r="I325" s="68"/>
      <c r="J325" s="68"/>
      <c r="K325" s="68"/>
      <c r="L325" s="68"/>
      <c r="M325" s="68"/>
      <c r="N325" s="68"/>
    </row>
    <row r="326" spans="2:14">
      <c r="B326" s="68"/>
      <c r="C326" s="68"/>
      <c r="D326" s="68"/>
      <c r="E326" s="68"/>
      <c r="F326" s="68"/>
      <c r="G326" s="68"/>
      <c r="H326" s="68"/>
      <c r="I326" s="68"/>
      <c r="J326" s="68"/>
      <c r="K326" s="68"/>
      <c r="L326" s="68"/>
      <c r="M326" s="68"/>
      <c r="N326" s="68"/>
    </row>
    <row r="327" spans="2:14">
      <c r="B327" s="68"/>
      <c r="C327" s="68"/>
      <c r="D327" s="68"/>
      <c r="E327" s="68"/>
      <c r="F327" s="68"/>
      <c r="G327" s="68"/>
      <c r="H327" s="68"/>
      <c r="I327" s="68"/>
      <c r="J327" s="68"/>
      <c r="K327" s="68"/>
      <c r="L327" s="68"/>
      <c r="M327" s="68"/>
      <c r="N327" s="68"/>
    </row>
    <row r="328" spans="2:14">
      <c r="B328" s="68"/>
      <c r="C328" s="68"/>
      <c r="D328" s="68"/>
      <c r="E328" s="68"/>
      <c r="F328" s="68"/>
      <c r="G328" s="68"/>
      <c r="H328" s="68"/>
      <c r="I328" s="68"/>
      <c r="J328" s="68"/>
      <c r="K328" s="68"/>
      <c r="L328" s="68"/>
      <c r="M328" s="68"/>
      <c r="N328" s="68"/>
    </row>
    <row r="329" spans="2:14">
      <c r="B329" s="68"/>
      <c r="C329" s="68"/>
      <c r="D329" s="68"/>
      <c r="E329" s="68"/>
      <c r="F329" s="68"/>
      <c r="G329" s="68"/>
      <c r="H329" s="68"/>
      <c r="I329" s="68"/>
      <c r="J329" s="68"/>
      <c r="K329" s="68"/>
      <c r="L329" s="68"/>
      <c r="M329" s="68"/>
      <c r="N329" s="68"/>
    </row>
    <row r="330" spans="2:14">
      <c r="B330" s="68"/>
      <c r="C330" s="68"/>
      <c r="D330" s="68"/>
      <c r="E330" s="68"/>
      <c r="F330" s="68"/>
      <c r="G330" s="68"/>
      <c r="H330" s="68"/>
      <c r="I330" s="68"/>
      <c r="J330" s="68"/>
      <c r="K330" s="68"/>
      <c r="L330" s="68"/>
      <c r="M330" s="68"/>
      <c r="N330" s="68"/>
    </row>
    <row r="331" spans="2:14">
      <c r="B331" s="68"/>
      <c r="C331" s="68"/>
      <c r="D331" s="68"/>
      <c r="E331" s="68"/>
      <c r="F331" s="68"/>
      <c r="G331" s="68"/>
      <c r="H331" s="68"/>
      <c r="I331" s="68"/>
      <c r="J331" s="68"/>
      <c r="K331" s="68"/>
      <c r="L331" s="68"/>
      <c r="M331" s="68"/>
      <c r="N331" s="68"/>
    </row>
    <row r="332" spans="2:14">
      <c r="B332" s="68"/>
      <c r="C332" s="68"/>
      <c r="D332" s="68"/>
      <c r="E332" s="68"/>
      <c r="F332" s="68"/>
      <c r="G332" s="68"/>
      <c r="H332" s="68"/>
      <c r="I332" s="68"/>
      <c r="J332" s="68"/>
      <c r="K332" s="68"/>
      <c r="L332" s="68"/>
      <c r="M332" s="68"/>
      <c r="N332" s="68"/>
    </row>
    <row r="333" spans="2:14">
      <c r="B333" s="68"/>
      <c r="C333" s="68"/>
      <c r="D333" s="68"/>
      <c r="E333" s="68"/>
      <c r="F333" s="68"/>
      <c r="G333" s="68"/>
      <c r="H333" s="68"/>
      <c r="I333" s="68"/>
      <c r="J333" s="68"/>
      <c r="K333" s="68"/>
      <c r="L333" s="68"/>
      <c r="M333" s="68"/>
      <c r="N333" s="68"/>
    </row>
    <row r="334" spans="2:14">
      <c r="B334" s="68"/>
      <c r="C334" s="68"/>
      <c r="D334" s="68"/>
      <c r="E334" s="68"/>
      <c r="F334" s="68"/>
      <c r="G334" s="68"/>
      <c r="H334" s="68"/>
      <c r="I334" s="68"/>
      <c r="J334" s="68"/>
      <c r="K334" s="68"/>
      <c r="L334" s="68"/>
      <c r="M334" s="68"/>
      <c r="N334" s="68"/>
    </row>
    <row r="335" spans="2:14">
      <c r="B335" s="68"/>
      <c r="C335" s="68"/>
      <c r="D335" s="68"/>
      <c r="E335" s="68"/>
      <c r="F335" s="68"/>
      <c r="G335" s="68"/>
      <c r="H335" s="68"/>
      <c r="I335" s="68"/>
      <c r="J335" s="68"/>
      <c r="K335" s="68"/>
      <c r="L335" s="68"/>
      <c r="M335" s="68"/>
      <c r="N335" s="68"/>
    </row>
    <row r="336" spans="2:14">
      <c r="B336" s="68"/>
      <c r="C336" s="68"/>
      <c r="D336" s="68"/>
      <c r="E336" s="68"/>
      <c r="F336" s="68"/>
      <c r="G336" s="68"/>
      <c r="H336" s="68"/>
      <c r="I336" s="68"/>
      <c r="J336" s="68"/>
      <c r="K336" s="68"/>
      <c r="L336" s="68"/>
      <c r="M336" s="68"/>
      <c r="N336" s="68"/>
    </row>
    <row r="337" spans="2:14">
      <c r="B337" s="68"/>
      <c r="C337" s="68"/>
      <c r="D337" s="68"/>
      <c r="E337" s="68"/>
      <c r="F337" s="68"/>
      <c r="G337" s="68"/>
      <c r="H337" s="68"/>
      <c r="I337" s="68"/>
      <c r="J337" s="68"/>
      <c r="K337" s="68"/>
      <c r="L337" s="68"/>
      <c r="M337" s="68"/>
      <c r="N337" s="68"/>
    </row>
    <row r="338" spans="2:14">
      <c r="B338" s="68"/>
      <c r="C338" s="68"/>
      <c r="D338" s="68"/>
      <c r="E338" s="68"/>
      <c r="F338" s="68"/>
      <c r="G338" s="68"/>
      <c r="H338" s="68"/>
      <c r="I338" s="68"/>
      <c r="J338" s="68"/>
      <c r="K338" s="68"/>
      <c r="L338" s="68"/>
      <c r="M338" s="68"/>
      <c r="N338" s="68"/>
    </row>
    <row r="339" spans="2:14">
      <c r="B339" s="68"/>
      <c r="C339" s="68"/>
      <c r="D339" s="68"/>
      <c r="E339" s="68"/>
      <c r="F339" s="68"/>
      <c r="G339" s="68"/>
      <c r="H339" s="68"/>
      <c r="I339" s="68"/>
      <c r="J339" s="68"/>
      <c r="K339" s="68"/>
      <c r="L339" s="68"/>
      <c r="M339" s="68"/>
      <c r="N339" s="68"/>
    </row>
    <row r="340" spans="2:14">
      <c r="B340" s="68"/>
      <c r="C340" s="68"/>
      <c r="D340" s="68"/>
      <c r="E340" s="68"/>
      <c r="F340" s="68"/>
      <c r="G340" s="68"/>
      <c r="H340" s="68"/>
      <c r="I340" s="68"/>
      <c r="J340" s="68"/>
      <c r="K340" s="68"/>
      <c r="L340" s="68"/>
      <c r="M340" s="68"/>
      <c r="N340" s="68"/>
    </row>
    <row r="341" spans="2:14">
      <c r="B341" s="68"/>
      <c r="C341" s="68"/>
      <c r="D341" s="68"/>
      <c r="E341" s="68"/>
      <c r="F341" s="68"/>
      <c r="G341" s="68"/>
      <c r="H341" s="68"/>
      <c r="I341" s="68"/>
      <c r="J341" s="68"/>
      <c r="K341" s="68"/>
      <c r="L341" s="68"/>
      <c r="M341" s="68"/>
      <c r="N341" s="68"/>
    </row>
    <row r="342" spans="2:14">
      <c r="B342" s="68"/>
      <c r="C342" s="68"/>
      <c r="D342" s="68"/>
      <c r="E342" s="68"/>
      <c r="F342" s="68"/>
      <c r="G342" s="68"/>
      <c r="H342" s="68"/>
      <c r="I342" s="68"/>
      <c r="J342" s="68"/>
      <c r="K342" s="68"/>
      <c r="L342" s="68"/>
      <c r="M342" s="68"/>
      <c r="N342" s="68"/>
    </row>
    <row r="343" spans="2:14">
      <c r="B343" s="68"/>
      <c r="C343" s="68"/>
      <c r="D343" s="68"/>
      <c r="E343" s="68"/>
      <c r="F343" s="68"/>
      <c r="G343" s="68"/>
      <c r="H343" s="68"/>
      <c r="I343" s="68"/>
      <c r="J343" s="68"/>
      <c r="K343" s="68"/>
      <c r="L343" s="68"/>
      <c r="M343" s="68"/>
      <c r="N343" s="68"/>
    </row>
    <row r="344" spans="2:14">
      <c r="B344" s="68"/>
      <c r="C344" s="68"/>
      <c r="D344" s="68"/>
      <c r="E344" s="68"/>
      <c r="F344" s="68"/>
      <c r="G344" s="68"/>
      <c r="H344" s="68"/>
      <c r="I344" s="68"/>
      <c r="J344" s="68"/>
      <c r="K344" s="68"/>
      <c r="L344" s="68"/>
      <c r="M344" s="68"/>
      <c r="N344" s="68"/>
    </row>
    <row r="345" spans="2:14">
      <c r="B345" s="68"/>
      <c r="C345" s="68"/>
      <c r="D345" s="68"/>
      <c r="E345" s="68"/>
      <c r="F345" s="68"/>
      <c r="G345" s="68"/>
      <c r="H345" s="68"/>
      <c r="I345" s="68"/>
      <c r="J345" s="68"/>
      <c r="K345" s="68"/>
      <c r="L345" s="68"/>
      <c r="M345" s="68"/>
      <c r="N345" s="68"/>
    </row>
    <row r="346" spans="2:14">
      <c r="B346" s="68"/>
      <c r="C346" s="68"/>
      <c r="D346" s="68"/>
      <c r="E346" s="68"/>
      <c r="F346" s="68"/>
      <c r="G346" s="68"/>
      <c r="H346" s="68"/>
      <c r="I346" s="68"/>
      <c r="J346" s="68"/>
      <c r="K346" s="68"/>
      <c r="L346" s="68"/>
      <c r="M346" s="68"/>
      <c r="N346" s="68"/>
    </row>
    <row r="347" spans="2:14">
      <c r="B347" s="68"/>
      <c r="C347" s="68"/>
      <c r="D347" s="68"/>
      <c r="E347" s="68"/>
      <c r="F347" s="68"/>
      <c r="G347" s="68"/>
      <c r="H347" s="68"/>
      <c r="I347" s="68"/>
      <c r="J347" s="68"/>
      <c r="K347" s="68"/>
      <c r="L347" s="68"/>
      <c r="M347" s="68"/>
      <c r="N347" s="68"/>
    </row>
    <row r="348" spans="2:14">
      <c r="B348" s="68"/>
      <c r="C348" s="68"/>
      <c r="D348" s="68"/>
      <c r="E348" s="68"/>
      <c r="F348" s="68"/>
      <c r="G348" s="68"/>
      <c r="H348" s="68"/>
      <c r="I348" s="68"/>
      <c r="J348" s="68"/>
      <c r="K348" s="68"/>
      <c r="L348" s="68"/>
      <c r="M348" s="68"/>
      <c r="N348" s="68"/>
    </row>
    <row r="349" spans="2:14">
      <c r="B349" s="68"/>
      <c r="C349" s="68"/>
      <c r="D349" s="68"/>
      <c r="E349" s="68"/>
      <c r="F349" s="68"/>
      <c r="G349" s="68"/>
      <c r="H349" s="68"/>
      <c r="I349" s="68"/>
      <c r="J349" s="68"/>
      <c r="K349" s="68"/>
      <c r="L349" s="68"/>
      <c r="M349" s="68"/>
      <c r="N349" s="68"/>
    </row>
    <row r="350" spans="2:14">
      <c r="B350" s="68"/>
      <c r="C350" s="68"/>
      <c r="D350" s="68"/>
      <c r="E350" s="68"/>
      <c r="F350" s="68"/>
      <c r="G350" s="68"/>
      <c r="H350" s="68"/>
      <c r="I350" s="68"/>
      <c r="J350" s="68"/>
      <c r="K350" s="68"/>
      <c r="L350" s="68"/>
      <c r="M350" s="68"/>
      <c r="N350" s="68"/>
    </row>
    <row r="351" spans="2:14">
      <c r="B351" s="68"/>
      <c r="C351" s="68"/>
      <c r="D351" s="68"/>
      <c r="E351" s="68"/>
      <c r="F351" s="68"/>
      <c r="G351" s="68"/>
      <c r="H351" s="68"/>
      <c r="I351" s="68"/>
      <c r="J351" s="68"/>
      <c r="K351" s="68"/>
      <c r="L351" s="68"/>
      <c r="M351" s="68"/>
      <c r="N351" s="68"/>
    </row>
    <row r="352" spans="2:14">
      <c r="B352" s="68"/>
      <c r="C352" s="68"/>
      <c r="D352" s="68"/>
      <c r="E352" s="68"/>
      <c r="F352" s="68"/>
      <c r="G352" s="68"/>
      <c r="H352" s="68"/>
      <c r="I352" s="68"/>
      <c r="J352" s="68"/>
      <c r="K352" s="68"/>
      <c r="L352" s="68"/>
      <c r="M352" s="68"/>
      <c r="N352" s="68"/>
    </row>
    <row r="353" spans="2:14">
      <c r="B353" s="68"/>
      <c r="C353" s="68"/>
      <c r="D353" s="68"/>
      <c r="E353" s="68"/>
      <c r="F353" s="68"/>
      <c r="G353" s="68"/>
      <c r="H353" s="68"/>
      <c r="I353" s="68"/>
      <c r="J353" s="68"/>
      <c r="K353" s="68"/>
      <c r="L353" s="68"/>
      <c r="M353" s="68"/>
      <c r="N353" s="68"/>
    </row>
    <row r="354" spans="2:14">
      <c r="B354" s="68"/>
      <c r="C354" s="68"/>
      <c r="D354" s="68"/>
      <c r="E354" s="68"/>
      <c r="F354" s="68"/>
      <c r="G354" s="68"/>
      <c r="H354" s="68"/>
      <c r="I354" s="68"/>
      <c r="J354" s="68"/>
      <c r="K354" s="68"/>
      <c r="L354" s="68"/>
      <c r="M354" s="68"/>
      <c r="N354" s="68"/>
    </row>
    <row r="355" spans="2:14">
      <c r="B355" s="68"/>
      <c r="C355" s="68"/>
      <c r="D355" s="68"/>
      <c r="E355" s="68"/>
      <c r="F355" s="68"/>
      <c r="G355" s="68"/>
      <c r="H355" s="68"/>
      <c r="I355" s="68"/>
      <c r="J355" s="68"/>
      <c r="K355" s="68"/>
      <c r="L355" s="68"/>
      <c r="M355" s="68"/>
      <c r="N355" s="68"/>
    </row>
    <row r="356" spans="2:14">
      <c r="B356" s="68"/>
      <c r="C356" s="68"/>
      <c r="D356" s="68"/>
      <c r="E356" s="68"/>
      <c r="F356" s="68"/>
      <c r="G356" s="68"/>
      <c r="H356" s="68"/>
      <c r="I356" s="68"/>
      <c r="J356" s="68"/>
      <c r="K356" s="68"/>
      <c r="L356" s="68"/>
      <c r="M356" s="68"/>
      <c r="N356" s="68"/>
    </row>
    <row r="357" spans="2:14">
      <c r="B357" s="68"/>
      <c r="C357" s="68"/>
      <c r="D357" s="68"/>
      <c r="E357" s="68"/>
      <c r="F357" s="68"/>
      <c r="G357" s="68"/>
      <c r="H357" s="68"/>
      <c r="I357" s="68"/>
      <c r="J357" s="68"/>
      <c r="K357" s="68"/>
      <c r="L357" s="68"/>
      <c r="M357" s="68"/>
      <c r="N357" s="68"/>
    </row>
    <row r="358" spans="2:14">
      <c r="B358" s="68"/>
      <c r="C358" s="68"/>
      <c r="D358" s="68"/>
      <c r="E358" s="68"/>
      <c r="F358" s="68"/>
      <c r="G358" s="68"/>
      <c r="H358" s="68"/>
      <c r="I358" s="68"/>
      <c r="J358" s="68"/>
      <c r="K358" s="68"/>
      <c r="L358" s="68"/>
      <c r="M358" s="68"/>
      <c r="N358" s="68"/>
    </row>
    <row r="359" spans="2:14">
      <c r="B359" s="68"/>
      <c r="C359" s="68"/>
      <c r="D359" s="68"/>
      <c r="E359" s="68"/>
      <c r="F359" s="68"/>
      <c r="G359" s="68"/>
      <c r="H359" s="68"/>
      <c r="I359" s="68"/>
      <c r="J359" s="68"/>
      <c r="K359" s="68"/>
      <c r="L359" s="68"/>
      <c r="M359" s="68"/>
      <c r="N359" s="68"/>
    </row>
    <row r="360" spans="2:14">
      <c r="B360" s="68"/>
      <c r="C360" s="68"/>
      <c r="D360" s="68"/>
      <c r="E360" s="68"/>
      <c r="F360" s="68"/>
      <c r="G360" s="68"/>
      <c r="H360" s="68"/>
      <c r="I360" s="68"/>
      <c r="J360" s="68"/>
      <c r="K360" s="68"/>
      <c r="L360" s="68"/>
      <c r="M360" s="68"/>
      <c r="N360" s="68"/>
    </row>
    <row r="361" spans="2:14">
      <c r="B361" s="68"/>
      <c r="C361" s="68"/>
      <c r="D361" s="68"/>
      <c r="E361" s="68"/>
      <c r="F361" s="68"/>
      <c r="G361" s="68"/>
      <c r="H361" s="68"/>
      <c r="I361" s="68"/>
      <c r="J361" s="68"/>
      <c r="K361" s="68"/>
      <c r="L361" s="68"/>
      <c r="M361" s="68"/>
      <c r="N361" s="68"/>
    </row>
    <row r="362" spans="2:14">
      <c r="B362" s="68"/>
      <c r="C362" s="68"/>
      <c r="D362" s="68"/>
      <c r="E362" s="68"/>
      <c r="F362" s="68"/>
      <c r="G362" s="68"/>
      <c r="H362" s="68"/>
      <c r="I362" s="68"/>
      <c r="J362" s="68"/>
      <c r="K362" s="68"/>
      <c r="L362" s="68"/>
      <c r="M362" s="68"/>
      <c r="N362" s="68"/>
    </row>
    <row r="363" spans="2:14">
      <c r="B363" s="68"/>
      <c r="C363" s="68"/>
      <c r="D363" s="68"/>
      <c r="E363" s="68"/>
      <c r="F363" s="68"/>
      <c r="G363" s="68"/>
      <c r="H363" s="68"/>
      <c r="I363" s="68"/>
      <c r="J363" s="68"/>
      <c r="K363" s="68"/>
      <c r="L363" s="68"/>
      <c r="M363" s="68"/>
      <c r="N363" s="68"/>
    </row>
    <row r="364" spans="2:14">
      <c r="B364" s="68"/>
      <c r="C364" s="68"/>
      <c r="D364" s="68"/>
      <c r="E364" s="68"/>
      <c r="F364" s="68"/>
      <c r="G364" s="68"/>
      <c r="H364" s="68"/>
      <c r="I364" s="68"/>
      <c r="J364" s="68"/>
      <c r="K364" s="68"/>
      <c r="L364" s="68"/>
      <c r="M364" s="68"/>
      <c r="N364" s="68"/>
    </row>
    <row r="365" spans="2:14">
      <c r="B365" s="68"/>
      <c r="C365" s="68"/>
      <c r="D365" s="68"/>
      <c r="E365" s="68"/>
      <c r="F365" s="68"/>
      <c r="G365" s="68"/>
      <c r="H365" s="68"/>
      <c r="I365" s="68"/>
      <c r="J365" s="68"/>
      <c r="K365" s="68"/>
      <c r="L365" s="68"/>
      <c r="M365" s="68"/>
      <c r="N365" s="68"/>
    </row>
    <row r="366" spans="2:14">
      <c r="B366" s="68"/>
      <c r="C366" s="68"/>
      <c r="D366" s="68"/>
      <c r="E366" s="68"/>
      <c r="F366" s="68"/>
      <c r="G366" s="68"/>
      <c r="H366" s="68"/>
      <c r="I366" s="68"/>
      <c r="J366" s="68"/>
      <c r="K366" s="68"/>
      <c r="L366" s="68"/>
      <c r="M366" s="68"/>
      <c r="N366" s="68"/>
    </row>
    <row r="367" spans="2:14">
      <c r="B367" s="68"/>
      <c r="C367" s="68"/>
      <c r="D367" s="68"/>
      <c r="E367" s="68"/>
      <c r="F367" s="68"/>
      <c r="G367" s="68"/>
      <c r="H367" s="68"/>
      <c r="I367" s="68"/>
      <c r="J367" s="68"/>
      <c r="K367" s="68"/>
      <c r="L367" s="68"/>
      <c r="M367" s="68"/>
      <c r="N367" s="68"/>
    </row>
    <row r="368" spans="2:14">
      <c r="B368" s="68"/>
      <c r="C368" s="68"/>
      <c r="D368" s="68"/>
      <c r="E368" s="68"/>
      <c r="F368" s="68"/>
      <c r="G368" s="68"/>
      <c r="H368" s="68"/>
      <c r="I368" s="68"/>
      <c r="J368" s="68"/>
      <c r="K368" s="68"/>
      <c r="L368" s="68"/>
      <c r="M368" s="68"/>
      <c r="N368" s="68"/>
    </row>
    <row r="369" spans="2:14">
      <c r="B369" s="68"/>
      <c r="C369" s="68"/>
      <c r="D369" s="68"/>
      <c r="E369" s="68"/>
      <c r="F369" s="68"/>
      <c r="G369" s="68"/>
      <c r="H369" s="68"/>
      <c r="I369" s="68"/>
      <c r="J369" s="68"/>
      <c r="K369" s="68"/>
      <c r="L369" s="68"/>
      <c r="M369" s="68"/>
      <c r="N369" s="68"/>
    </row>
    <row r="370" spans="2:14">
      <c r="B370" s="68"/>
      <c r="C370" s="68"/>
      <c r="D370" s="68"/>
      <c r="E370" s="68"/>
      <c r="F370" s="68"/>
      <c r="G370" s="68"/>
      <c r="H370" s="68"/>
      <c r="I370" s="68"/>
      <c r="J370" s="68"/>
      <c r="K370" s="68"/>
      <c r="L370" s="68"/>
      <c r="M370" s="68"/>
      <c r="N370" s="68"/>
    </row>
    <row r="371" spans="2:14">
      <c r="B371" s="68"/>
      <c r="C371" s="68"/>
      <c r="D371" s="68"/>
      <c r="E371" s="68"/>
      <c r="F371" s="68"/>
      <c r="G371" s="68"/>
      <c r="H371" s="68"/>
      <c r="I371" s="68"/>
      <c r="J371" s="68"/>
      <c r="K371" s="68"/>
      <c r="L371" s="68"/>
      <c r="M371" s="68"/>
      <c r="N371" s="68"/>
    </row>
    <row r="372" spans="2:14">
      <c r="B372" s="68"/>
      <c r="C372" s="68"/>
      <c r="D372" s="68"/>
      <c r="E372" s="68"/>
      <c r="F372" s="68"/>
      <c r="G372" s="68"/>
      <c r="H372" s="68"/>
      <c r="I372" s="68"/>
      <c r="J372" s="68"/>
      <c r="K372" s="68"/>
      <c r="L372" s="68"/>
      <c r="M372" s="68"/>
      <c r="N372" s="68"/>
    </row>
    <row r="373" spans="2:14">
      <c r="B373" s="68"/>
      <c r="C373" s="68"/>
      <c r="D373" s="68"/>
      <c r="E373" s="68"/>
      <c r="F373" s="68"/>
      <c r="G373" s="68"/>
      <c r="H373" s="68"/>
      <c r="I373" s="68"/>
      <c r="J373" s="68"/>
      <c r="K373" s="68"/>
      <c r="L373" s="68"/>
      <c r="M373" s="68"/>
      <c r="N373" s="68"/>
    </row>
    <row r="374" spans="2:14">
      <c r="B374" s="68"/>
      <c r="C374" s="68"/>
      <c r="D374" s="68"/>
      <c r="E374" s="68"/>
      <c r="F374" s="68"/>
      <c r="G374" s="68"/>
      <c r="H374" s="68"/>
      <c r="I374" s="68"/>
      <c r="J374" s="68"/>
      <c r="K374" s="68"/>
      <c r="L374" s="68"/>
      <c r="M374" s="68"/>
      <c r="N374" s="68"/>
    </row>
    <row r="375" spans="2:14">
      <c r="B375" s="68"/>
      <c r="C375" s="68"/>
      <c r="D375" s="68"/>
      <c r="E375" s="68"/>
      <c r="F375" s="68"/>
      <c r="G375" s="68"/>
      <c r="H375" s="68"/>
      <c r="I375" s="68"/>
      <c r="J375" s="68"/>
      <c r="K375" s="68"/>
      <c r="L375" s="68"/>
      <c r="M375" s="68"/>
      <c r="N375" s="68"/>
    </row>
    <row r="376" spans="2:14">
      <c r="B376" s="68"/>
      <c r="C376" s="68"/>
      <c r="D376" s="68"/>
      <c r="E376" s="68"/>
      <c r="F376" s="68"/>
      <c r="G376" s="68"/>
      <c r="H376" s="68"/>
      <c r="I376" s="68"/>
      <c r="J376" s="68"/>
      <c r="K376" s="68"/>
      <c r="L376" s="68"/>
      <c r="M376" s="68"/>
      <c r="N376" s="68"/>
    </row>
    <row r="377" spans="2:14">
      <c r="B377" s="68"/>
      <c r="C377" s="68"/>
      <c r="D377" s="68"/>
      <c r="E377" s="68"/>
      <c r="F377" s="68"/>
      <c r="G377" s="68"/>
      <c r="H377" s="68"/>
      <c r="I377" s="68"/>
      <c r="J377" s="68"/>
      <c r="K377" s="68"/>
      <c r="L377" s="68"/>
      <c r="M377" s="68"/>
      <c r="N377" s="68"/>
    </row>
    <row r="378" spans="2:14">
      <c r="B378" s="68"/>
      <c r="C378" s="68"/>
      <c r="D378" s="68"/>
      <c r="E378" s="68"/>
      <c r="F378" s="68"/>
      <c r="G378" s="68"/>
      <c r="H378" s="68"/>
      <c r="I378" s="68"/>
      <c r="J378" s="68"/>
      <c r="K378" s="68"/>
      <c r="L378" s="68"/>
      <c r="M378" s="68"/>
      <c r="N378" s="68"/>
    </row>
    <row r="379" spans="2:14">
      <c r="B379" s="68"/>
      <c r="C379" s="68"/>
      <c r="D379" s="68"/>
      <c r="E379" s="68"/>
      <c r="F379" s="68"/>
      <c r="G379" s="68"/>
      <c r="H379" s="68"/>
      <c r="I379" s="68"/>
      <c r="J379" s="68"/>
      <c r="K379" s="68"/>
      <c r="L379" s="68"/>
      <c r="M379" s="68"/>
      <c r="N379" s="68"/>
    </row>
    <row r="380" spans="2:14">
      <c r="B380" s="68"/>
      <c r="C380" s="68"/>
      <c r="D380" s="68"/>
      <c r="E380" s="68"/>
      <c r="F380" s="68"/>
      <c r="G380" s="68"/>
      <c r="H380" s="68"/>
      <c r="I380" s="68"/>
      <c r="J380" s="68"/>
      <c r="K380" s="68"/>
      <c r="L380" s="68"/>
      <c r="M380" s="68"/>
      <c r="N380" s="68"/>
    </row>
    <row r="381" spans="2:14">
      <c r="B381" s="68"/>
      <c r="C381" s="68"/>
      <c r="D381" s="68"/>
      <c r="E381" s="68"/>
      <c r="F381" s="68"/>
      <c r="G381" s="68"/>
      <c r="H381" s="68"/>
      <c r="I381" s="68"/>
      <c r="J381" s="68"/>
      <c r="K381" s="68"/>
      <c r="L381" s="68"/>
      <c r="M381" s="68"/>
      <c r="N381" s="68"/>
    </row>
    <row r="382" spans="2:14">
      <c r="B382" s="68"/>
      <c r="C382" s="68"/>
      <c r="D382" s="68"/>
      <c r="E382" s="68"/>
      <c r="F382" s="68"/>
      <c r="G382" s="68"/>
      <c r="H382" s="68"/>
      <c r="I382" s="68"/>
      <c r="J382" s="68"/>
      <c r="K382" s="68"/>
      <c r="L382" s="68"/>
      <c r="M382" s="68"/>
      <c r="N382" s="68"/>
    </row>
    <row r="383" spans="2:14">
      <c r="B383" s="68"/>
      <c r="C383" s="68"/>
      <c r="D383" s="68"/>
      <c r="E383" s="68"/>
      <c r="F383" s="68"/>
      <c r="G383" s="68"/>
      <c r="H383" s="68"/>
      <c r="I383" s="68"/>
      <c r="J383" s="68"/>
      <c r="K383" s="68"/>
      <c r="L383" s="68"/>
      <c r="M383" s="68"/>
      <c r="N383" s="68"/>
    </row>
    <row r="384" spans="2:14">
      <c r="B384" s="68"/>
      <c r="C384" s="68"/>
      <c r="D384" s="68"/>
      <c r="E384" s="68"/>
      <c r="F384" s="68"/>
      <c r="G384" s="68"/>
      <c r="H384" s="68"/>
      <c r="I384" s="68"/>
      <c r="J384" s="68"/>
      <c r="K384" s="68"/>
      <c r="L384" s="68"/>
      <c r="M384" s="68"/>
      <c r="N384" s="68"/>
    </row>
    <row r="385" spans="2:14">
      <c r="B385" s="68"/>
      <c r="C385" s="68"/>
      <c r="D385" s="68"/>
      <c r="E385" s="68"/>
      <c r="F385" s="68"/>
      <c r="G385" s="68"/>
      <c r="H385" s="68"/>
      <c r="I385" s="68"/>
      <c r="J385" s="68"/>
      <c r="K385" s="68"/>
      <c r="L385" s="68"/>
      <c r="M385" s="68"/>
      <c r="N385" s="68"/>
    </row>
    <row r="386" spans="2:14">
      <c r="B386" s="68"/>
      <c r="C386" s="68"/>
      <c r="D386" s="68"/>
      <c r="E386" s="68"/>
      <c r="F386" s="68"/>
      <c r="G386" s="68"/>
      <c r="H386" s="68"/>
      <c r="I386" s="68"/>
      <c r="J386" s="68"/>
      <c r="K386" s="68"/>
      <c r="L386" s="68"/>
      <c r="M386" s="68"/>
      <c r="N386" s="68"/>
    </row>
    <row r="387" spans="2:14">
      <c r="B387" s="68"/>
      <c r="C387" s="68"/>
      <c r="D387" s="68"/>
      <c r="E387" s="68"/>
      <c r="F387" s="68"/>
      <c r="G387" s="68"/>
      <c r="H387" s="68"/>
      <c r="I387" s="68"/>
      <c r="J387" s="68"/>
      <c r="K387" s="68"/>
      <c r="L387" s="68"/>
      <c r="M387" s="68"/>
      <c r="N387" s="68"/>
    </row>
    <row r="388" spans="2:14">
      <c r="B388" s="68"/>
      <c r="C388" s="68"/>
      <c r="D388" s="68"/>
      <c r="E388" s="68"/>
      <c r="F388" s="68"/>
      <c r="G388" s="68"/>
      <c r="H388" s="68"/>
      <c r="I388" s="68"/>
      <c r="J388" s="68"/>
      <c r="K388" s="68"/>
      <c r="L388" s="68"/>
      <c r="M388" s="68"/>
      <c r="N388" s="68"/>
    </row>
    <row r="389" spans="2:14">
      <c r="B389" s="68"/>
      <c r="C389" s="68"/>
      <c r="D389" s="68"/>
      <c r="E389" s="68"/>
      <c r="F389" s="68"/>
      <c r="G389" s="68"/>
      <c r="H389" s="68"/>
      <c r="I389" s="68"/>
      <c r="J389" s="68"/>
      <c r="K389" s="68"/>
      <c r="L389" s="68"/>
      <c r="M389" s="68"/>
      <c r="N389" s="68"/>
    </row>
    <row r="390" spans="2:14">
      <c r="B390" s="68"/>
      <c r="C390" s="68"/>
      <c r="D390" s="68"/>
      <c r="E390" s="68"/>
      <c r="F390" s="68"/>
      <c r="G390" s="68"/>
      <c r="H390" s="68"/>
      <c r="I390" s="68"/>
      <c r="J390" s="68"/>
      <c r="K390" s="68"/>
      <c r="L390" s="68"/>
      <c r="M390" s="68"/>
      <c r="N390" s="68"/>
    </row>
    <row r="391" spans="2:14">
      <c r="B391" s="68"/>
      <c r="C391" s="68"/>
      <c r="D391" s="68"/>
      <c r="E391" s="68"/>
      <c r="F391" s="68"/>
      <c r="G391" s="68"/>
      <c r="H391" s="68"/>
      <c r="I391" s="68"/>
      <c r="J391" s="68"/>
      <c r="K391" s="68"/>
      <c r="L391" s="68"/>
      <c r="M391" s="68"/>
      <c r="N391" s="68"/>
    </row>
    <row r="392" spans="2:14">
      <c r="B392" s="68"/>
      <c r="C392" s="68"/>
      <c r="D392" s="68"/>
      <c r="E392" s="68"/>
      <c r="F392" s="68"/>
      <c r="G392" s="68"/>
      <c r="H392" s="68"/>
      <c r="I392" s="68"/>
      <c r="J392" s="68"/>
      <c r="K392" s="68"/>
      <c r="L392" s="68"/>
      <c r="M392" s="68"/>
      <c r="N392" s="68"/>
    </row>
    <row r="393" spans="2:14">
      <c r="B393" s="68"/>
      <c r="C393" s="68"/>
      <c r="D393" s="68"/>
      <c r="E393" s="68"/>
      <c r="F393" s="68"/>
      <c r="G393" s="68"/>
      <c r="H393" s="68"/>
      <c r="I393" s="68"/>
      <c r="J393" s="68"/>
      <c r="K393" s="68"/>
      <c r="L393" s="68"/>
      <c r="M393" s="68"/>
      <c r="N393" s="68"/>
    </row>
    <row r="394" spans="2:14">
      <c r="B394" s="68"/>
      <c r="C394" s="68"/>
      <c r="D394" s="68"/>
      <c r="E394" s="68"/>
      <c r="F394" s="68"/>
      <c r="G394" s="68"/>
      <c r="H394" s="68"/>
      <c r="I394" s="68"/>
      <c r="J394" s="68"/>
      <c r="K394" s="68"/>
      <c r="L394" s="68"/>
      <c r="M394" s="68"/>
      <c r="N394" s="68"/>
    </row>
    <row r="395" spans="2:14">
      <c r="B395" s="68"/>
      <c r="C395" s="68"/>
      <c r="D395" s="68"/>
      <c r="E395" s="68"/>
      <c r="F395" s="68"/>
      <c r="G395" s="68"/>
      <c r="H395" s="68"/>
      <c r="I395" s="68"/>
      <c r="J395" s="68"/>
      <c r="K395" s="68"/>
      <c r="L395" s="68"/>
      <c r="M395" s="68"/>
      <c r="N395" s="68"/>
    </row>
    <row r="396" spans="2:14">
      <c r="B396" s="68"/>
      <c r="C396" s="68"/>
      <c r="D396" s="68"/>
      <c r="E396" s="68"/>
      <c r="F396" s="68"/>
      <c r="G396" s="68"/>
      <c r="H396" s="68"/>
      <c r="I396" s="68"/>
      <c r="J396" s="68"/>
      <c r="K396" s="68"/>
      <c r="L396" s="68"/>
      <c r="M396" s="68"/>
      <c r="N396" s="68"/>
    </row>
    <row r="397" spans="2:14">
      <c r="B397" s="68"/>
      <c r="C397" s="68"/>
      <c r="D397" s="68"/>
      <c r="E397" s="68"/>
      <c r="F397" s="68"/>
      <c r="G397" s="68"/>
      <c r="H397" s="68"/>
      <c r="I397" s="68"/>
      <c r="J397" s="68"/>
      <c r="K397" s="68"/>
      <c r="L397" s="68"/>
      <c r="M397" s="68"/>
      <c r="N397" s="68"/>
    </row>
    <row r="398" spans="2:14">
      <c r="B398" s="68"/>
      <c r="C398" s="68"/>
      <c r="D398" s="68"/>
      <c r="E398" s="68"/>
      <c r="F398" s="68"/>
      <c r="G398" s="68"/>
      <c r="H398" s="68"/>
      <c r="I398" s="68"/>
      <c r="J398" s="68"/>
      <c r="K398" s="68"/>
      <c r="L398" s="68"/>
      <c r="M398" s="68"/>
      <c r="N398" s="68"/>
    </row>
    <row r="399" spans="2:14">
      <c r="B399" s="68"/>
      <c r="C399" s="68"/>
      <c r="D399" s="68"/>
      <c r="E399" s="68"/>
      <c r="F399" s="68"/>
      <c r="G399" s="68"/>
      <c r="H399" s="68"/>
      <c r="I399" s="68"/>
      <c r="J399" s="68"/>
      <c r="K399" s="68"/>
      <c r="L399" s="68"/>
      <c r="M399" s="68"/>
      <c r="N399" s="68"/>
    </row>
    <row r="400" spans="2:14">
      <c r="B400" s="68"/>
      <c r="C400" s="68"/>
      <c r="D400" s="68"/>
      <c r="E400" s="68"/>
      <c r="F400" s="68"/>
      <c r="G400" s="68"/>
      <c r="H400" s="68"/>
      <c r="I400" s="68"/>
      <c r="J400" s="68"/>
      <c r="K400" s="68"/>
      <c r="L400" s="68"/>
      <c r="M400" s="68"/>
      <c r="N400" s="68"/>
    </row>
    <row r="401" spans="2:14">
      <c r="B401" s="68"/>
      <c r="C401" s="68"/>
      <c r="D401" s="68"/>
      <c r="E401" s="68"/>
      <c r="F401" s="68"/>
      <c r="G401" s="68"/>
      <c r="H401" s="68"/>
      <c r="I401" s="68"/>
      <c r="J401" s="68"/>
      <c r="K401" s="68"/>
      <c r="L401" s="68"/>
      <c r="M401" s="68"/>
      <c r="N401" s="68"/>
    </row>
    <row r="402" spans="2:14">
      <c r="B402" s="68"/>
      <c r="C402" s="68"/>
      <c r="D402" s="68"/>
      <c r="E402" s="68"/>
      <c r="F402" s="68"/>
      <c r="G402" s="68"/>
      <c r="H402" s="68"/>
      <c r="I402" s="68"/>
      <c r="J402" s="68"/>
      <c r="K402" s="68"/>
      <c r="L402" s="68"/>
      <c r="M402" s="68"/>
      <c r="N402" s="68"/>
    </row>
    <row r="403" spans="2:14">
      <c r="B403" s="68"/>
      <c r="C403" s="68"/>
      <c r="D403" s="68"/>
      <c r="E403" s="68"/>
      <c r="F403" s="68"/>
      <c r="G403" s="68"/>
      <c r="H403" s="68"/>
      <c r="I403" s="68"/>
      <c r="J403" s="68"/>
      <c r="K403" s="68"/>
      <c r="L403" s="68"/>
      <c r="M403" s="68"/>
      <c r="N403" s="68"/>
    </row>
    <row r="404" spans="2:14">
      <c r="B404" s="68"/>
      <c r="C404" s="68"/>
      <c r="D404" s="68"/>
      <c r="E404" s="68"/>
      <c r="F404" s="68"/>
      <c r="G404" s="68"/>
      <c r="H404" s="68"/>
      <c r="I404" s="68"/>
      <c r="J404" s="68"/>
      <c r="K404" s="68"/>
      <c r="L404" s="68"/>
      <c r="M404" s="68"/>
      <c r="N404" s="68"/>
    </row>
    <row r="405" spans="2:14">
      <c r="B405" s="68"/>
      <c r="C405" s="68"/>
      <c r="D405" s="68"/>
      <c r="E405" s="68"/>
      <c r="F405" s="68"/>
      <c r="G405" s="68"/>
      <c r="H405" s="68"/>
      <c r="I405" s="68"/>
      <c r="J405" s="68"/>
      <c r="K405" s="68"/>
      <c r="L405" s="68"/>
      <c r="M405" s="68"/>
      <c r="N405" s="68"/>
    </row>
    <row r="406" spans="2:14">
      <c r="B406" s="68"/>
      <c r="C406" s="68"/>
      <c r="D406" s="68"/>
      <c r="E406" s="68"/>
      <c r="F406" s="68"/>
      <c r="G406" s="68"/>
      <c r="H406" s="68"/>
      <c r="I406" s="68"/>
      <c r="J406" s="68"/>
      <c r="K406" s="68"/>
      <c r="L406" s="68"/>
      <c r="M406" s="68"/>
      <c r="N406" s="68"/>
    </row>
    <row r="407" spans="2:14">
      <c r="B407" s="68"/>
      <c r="C407" s="68"/>
      <c r="D407" s="68"/>
      <c r="E407" s="68"/>
      <c r="F407" s="68"/>
      <c r="G407" s="68"/>
      <c r="H407" s="68"/>
      <c r="I407" s="68"/>
      <c r="J407" s="68"/>
      <c r="K407" s="68"/>
      <c r="L407" s="68"/>
      <c r="M407" s="68"/>
      <c r="N407" s="68"/>
    </row>
    <row r="408" spans="2:14">
      <c r="B408" s="68"/>
      <c r="C408" s="68"/>
      <c r="D408" s="68"/>
      <c r="E408" s="68"/>
      <c r="F408" s="68"/>
      <c r="G408" s="68"/>
      <c r="H408" s="68"/>
      <c r="I408" s="68"/>
      <c r="J408" s="68"/>
      <c r="K408" s="68"/>
      <c r="L408" s="68"/>
      <c r="M408" s="68"/>
      <c r="N408" s="68"/>
    </row>
    <row r="409" spans="2:14">
      <c r="B409" s="68"/>
      <c r="C409" s="68"/>
      <c r="D409" s="68"/>
      <c r="E409" s="68"/>
      <c r="F409" s="68"/>
      <c r="G409" s="68"/>
      <c r="H409" s="68"/>
      <c r="I409" s="68"/>
      <c r="J409" s="68"/>
      <c r="K409" s="68"/>
      <c r="L409" s="68"/>
      <c r="M409" s="68"/>
      <c r="N409" s="68"/>
    </row>
    <row r="410" spans="2:14">
      <c r="B410" s="68"/>
      <c r="C410" s="68"/>
      <c r="D410" s="68"/>
      <c r="E410" s="68"/>
      <c r="F410" s="68"/>
      <c r="G410" s="68"/>
      <c r="H410" s="68"/>
      <c r="I410" s="68"/>
      <c r="J410" s="68"/>
      <c r="K410" s="68"/>
      <c r="L410" s="68"/>
      <c r="M410" s="68"/>
      <c r="N410" s="68"/>
    </row>
    <row r="411" spans="2:14">
      <c r="B411" s="68"/>
      <c r="C411" s="68"/>
      <c r="D411" s="68"/>
      <c r="E411" s="68"/>
      <c r="F411" s="68"/>
      <c r="G411" s="68"/>
      <c r="H411" s="68"/>
      <c r="I411" s="68"/>
      <c r="J411" s="68"/>
      <c r="K411" s="68"/>
      <c r="L411" s="68"/>
      <c r="M411" s="68"/>
      <c r="N411" s="68"/>
    </row>
    <row r="412" spans="2:14">
      <c r="B412" s="68"/>
      <c r="C412" s="68"/>
      <c r="D412" s="68"/>
      <c r="E412" s="68"/>
      <c r="F412" s="68"/>
      <c r="G412" s="68"/>
      <c r="H412" s="68"/>
      <c r="I412" s="68"/>
      <c r="J412" s="68"/>
      <c r="K412" s="68"/>
      <c r="L412" s="68"/>
      <c r="M412" s="68"/>
      <c r="N412" s="68"/>
    </row>
    <row r="413" spans="2:14">
      <c r="B413" s="68"/>
      <c r="C413" s="68"/>
      <c r="D413" s="68"/>
      <c r="E413" s="68"/>
      <c r="F413" s="68"/>
      <c r="G413" s="68"/>
      <c r="H413" s="68"/>
      <c r="I413" s="68"/>
      <c r="J413" s="68"/>
      <c r="K413" s="68"/>
      <c r="L413" s="68"/>
      <c r="M413" s="68"/>
      <c r="N413" s="68"/>
    </row>
    <row r="414" spans="2:14">
      <c r="B414" s="68"/>
      <c r="C414" s="68"/>
      <c r="D414" s="68"/>
      <c r="E414" s="68"/>
      <c r="F414" s="68"/>
      <c r="G414" s="68"/>
      <c r="H414" s="68"/>
      <c r="I414" s="68"/>
      <c r="J414" s="68"/>
      <c r="K414" s="68"/>
      <c r="L414" s="68"/>
      <c r="M414" s="68"/>
      <c r="N414" s="68"/>
    </row>
    <row r="415" spans="2:14">
      <c r="B415" s="68"/>
      <c r="C415" s="68"/>
      <c r="D415" s="68"/>
      <c r="E415" s="68"/>
      <c r="F415" s="68"/>
      <c r="G415" s="68"/>
      <c r="H415" s="68"/>
      <c r="I415" s="68"/>
      <c r="J415" s="68"/>
      <c r="K415" s="68"/>
      <c r="L415" s="68"/>
      <c r="M415" s="68"/>
      <c r="N415" s="68"/>
    </row>
    <row r="416" spans="2:14">
      <c r="B416" s="68"/>
      <c r="C416" s="68"/>
      <c r="D416" s="68"/>
      <c r="E416" s="68"/>
      <c r="F416" s="68"/>
      <c r="G416" s="68"/>
      <c r="H416" s="68"/>
      <c r="I416" s="68"/>
      <c r="J416" s="68"/>
      <c r="K416" s="68"/>
      <c r="L416" s="68"/>
      <c r="M416" s="68"/>
      <c r="N416" s="68"/>
    </row>
    <row r="417" spans="2:14">
      <c r="B417" s="68"/>
      <c r="C417" s="68"/>
      <c r="D417" s="68"/>
      <c r="E417" s="68"/>
      <c r="F417" s="68"/>
      <c r="G417" s="68"/>
      <c r="H417" s="68"/>
      <c r="I417" s="68"/>
      <c r="J417" s="68"/>
      <c r="K417" s="68"/>
      <c r="L417" s="68"/>
      <c r="M417" s="68"/>
      <c r="N417" s="68"/>
    </row>
    <row r="418" spans="2:14">
      <c r="B418" s="68"/>
      <c r="C418" s="68"/>
      <c r="D418" s="68"/>
      <c r="E418" s="68"/>
      <c r="F418" s="68"/>
      <c r="G418" s="68"/>
      <c r="H418" s="68"/>
      <c r="I418" s="68"/>
      <c r="J418" s="68"/>
      <c r="K418" s="68"/>
      <c r="L418" s="68"/>
      <c r="M418" s="68"/>
      <c r="N418" s="68"/>
    </row>
    <row r="419" spans="2:14">
      <c r="B419" s="68"/>
      <c r="C419" s="68"/>
      <c r="D419" s="68"/>
      <c r="E419" s="68"/>
      <c r="F419" s="68"/>
      <c r="G419" s="68"/>
      <c r="H419" s="68"/>
      <c r="I419" s="68"/>
      <c r="J419" s="68"/>
      <c r="K419" s="68"/>
      <c r="L419" s="68"/>
      <c r="M419" s="68"/>
      <c r="N419" s="68"/>
    </row>
    <row r="420" spans="2:14">
      <c r="B420" s="68"/>
      <c r="C420" s="68"/>
      <c r="D420" s="68"/>
      <c r="E420" s="68"/>
      <c r="F420" s="68"/>
      <c r="G420" s="68"/>
      <c r="H420" s="68"/>
      <c r="I420" s="68"/>
      <c r="J420" s="68"/>
      <c r="K420" s="68"/>
      <c r="L420" s="68"/>
      <c r="M420" s="68"/>
      <c r="N420" s="68"/>
    </row>
    <row r="421" spans="2:14">
      <c r="B421" s="68"/>
      <c r="C421" s="68"/>
      <c r="D421" s="68"/>
      <c r="E421" s="68"/>
      <c r="F421" s="68"/>
      <c r="G421" s="68"/>
      <c r="H421" s="68"/>
      <c r="I421" s="68"/>
      <c r="J421" s="68"/>
      <c r="K421" s="68"/>
      <c r="L421" s="68"/>
      <c r="M421" s="68"/>
      <c r="N421" s="68"/>
    </row>
    <row r="422" spans="2:14">
      <c r="B422" s="68"/>
      <c r="C422" s="68"/>
      <c r="D422" s="68"/>
      <c r="E422" s="68"/>
      <c r="F422" s="68"/>
      <c r="G422" s="68"/>
      <c r="H422" s="68"/>
      <c r="I422" s="68"/>
      <c r="J422" s="68"/>
      <c r="K422" s="68"/>
      <c r="L422" s="68"/>
      <c r="M422" s="68"/>
      <c r="N422" s="68"/>
    </row>
    <row r="423" spans="2:14">
      <c r="B423" s="68"/>
      <c r="C423" s="68"/>
      <c r="D423" s="68"/>
      <c r="E423" s="68"/>
      <c r="F423" s="68"/>
      <c r="G423" s="68"/>
      <c r="H423" s="68"/>
      <c r="I423" s="68"/>
      <c r="J423" s="68"/>
      <c r="K423" s="68"/>
      <c r="L423" s="68"/>
      <c r="M423" s="68"/>
      <c r="N423" s="68"/>
    </row>
    <row r="424" spans="2:14">
      <c r="B424" s="68"/>
      <c r="C424" s="68"/>
      <c r="D424" s="68"/>
      <c r="E424" s="68"/>
      <c r="F424" s="68"/>
      <c r="G424" s="68"/>
      <c r="H424" s="68"/>
      <c r="I424" s="68"/>
      <c r="J424" s="68"/>
      <c r="K424" s="68"/>
      <c r="L424" s="68"/>
      <c r="M424" s="68"/>
      <c r="N424" s="68"/>
    </row>
    <row r="425" spans="2:14">
      <c r="B425" s="68"/>
      <c r="C425" s="68"/>
      <c r="D425" s="68"/>
      <c r="E425" s="68"/>
      <c r="F425" s="68"/>
      <c r="G425" s="68"/>
      <c r="H425" s="68"/>
      <c r="I425" s="68"/>
      <c r="J425" s="68"/>
      <c r="K425" s="68"/>
      <c r="L425" s="68"/>
      <c r="M425" s="68"/>
      <c r="N425" s="68"/>
    </row>
    <row r="426" spans="2:14">
      <c r="B426" s="68"/>
      <c r="C426" s="68"/>
      <c r="D426" s="68"/>
      <c r="E426" s="68"/>
      <c r="F426" s="68"/>
      <c r="G426" s="68"/>
      <c r="H426" s="68"/>
      <c r="I426" s="68"/>
      <c r="J426" s="68"/>
      <c r="K426" s="68"/>
      <c r="L426" s="68"/>
      <c r="M426" s="68"/>
      <c r="N426" s="68"/>
    </row>
    <row r="427" spans="2:14">
      <c r="B427" s="68"/>
      <c r="C427" s="68"/>
      <c r="D427" s="68"/>
      <c r="E427" s="68"/>
      <c r="F427" s="68"/>
      <c r="G427" s="68"/>
      <c r="H427" s="68"/>
      <c r="I427" s="68"/>
      <c r="J427" s="68"/>
      <c r="K427" s="68"/>
      <c r="L427" s="68"/>
      <c r="M427" s="68"/>
      <c r="N427" s="68"/>
    </row>
    <row r="428" spans="2:14">
      <c r="B428" s="68"/>
      <c r="C428" s="68"/>
      <c r="D428" s="68"/>
      <c r="E428" s="68"/>
      <c r="F428" s="68"/>
      <c r="G428" s="68"/>
      <c r="H428" s="68"/>
      <c r="I428" s="68"/>
      <c r="J428" s="68"/>
      <c r="K428" s="68"/>
      <c r="L428" s="68"/>
      <c r="M428" s="68"/>
      <c r="N428" s="68"/>
    </row>
    <row r="429" spans="2:14">
      <c r="B429" s="68"/>
      <c r="C429" s="68"/>
      <c r="D429" s="68"/>
      <c r="E429" s="68"/>
      <c r="F429" s="68"/>
      <c r="G429" s="68"/>
      <c r="H429" s="68"/>
      <c r="I429" s="68"/>
      <c r="J429" s="68"/>
      <c r="K429" s="68"/>
      <c r="L429" s="68"/>
      <c r="M429" s="68"/>
      <c r="N429" s="68"/>
    </row>
    <row r="430" spans="2:14">
      <c r="B430" s="68"/>
      <c r="C430" s="68"/>
      <c r="D430" s="68"/>
      <c r="E430" s="68"/>
      <c r="F430" s="68"/>
      <c r="G430" s="68"/>
      <c r="H430" s="68"/>
      <c r="I430" s="68"/>
      <c r="J430" s="68"/>
      <c r="K430" s="68"/>
      <c r="L430" s="68"/>
      <c r="M430" s="68"/>
      <c r="N430" s="68"/>
    </row>
    <row r="431" spans="2:14">
      <c r="B431" s="68"/>
      <c r="C431" s="68"/>
      <c r="D431" s="68"/>
      <c r="E431" s="68"/>
      <c r="F431" s="68"/>
      <c r="G431" s="68"/>
      <c r="H431" s="68"/>
      <c r="I431" s="68"/>
      <c r="J431" s="68"/>
      <c r="K431" s="68"/>
      <c r="L431" s="68"/>
      <c r="M431" s="68"/>
      <c r="N431" s="68"/>
    </row>
    <row r="432" spans="2:14">
      <c r="B432" s="68"/>
      <c r="C432" s="68"/>
      <c r="D432" s="68"/>
      <c r="E432" s="68"/>
      <c r="F432" s="68"/>
      <c r="G432" s="68"/>
      <c r="H432" s="68"/>
      <c r="I432" s="68"/>
      <c r="J432" s="68"/>
      <c r="K432" s="68"/>
      <c r="L432" s="68"/>
      <c r="M432" s="68"/>
      <c r="N432" s="68"/>
    </row>
    <row r="433" spans="2:14">
      <c r="B433" s="68"/>
      <c r="C433" s="68"/>
      <c r="D433" s="68"/>
      <c r="E433" s="68"/>
      <c r="F433" s="68"/>
      <c r="G433" s="68"/>
      <c r="H433" s="68"/>
      <c r="I433" s="68"/>
      <c r="J433" s="68"/>
      <c r="K433" s="68"/>
      <c r="L433" s="68"/>
      <c r="M433" s="68"/>
      <c r="N433" s="68"/>
    </row>
    <row r="434" spans="2:14">
      <c r="B434" s="68"/>
      <c r="C434" s="68"/>
      <c r="D434" s="68"/>
      <c r="E434" s="68"/>
      <c r="F434" s="68"/>
      <c r="G434" s="68"/>
      <c r="H434" s="68"/>
      <c r="I434" s="68"/>
      <c r="J434" s="68"/>
      <c r="K434" s="68"/>
      <c r="L434" s="68"/>
      <c r="M434" s="68"/>
      <c r="N434" s="68"/>
    </row>
    <row r="435" spans="2:14">
      <c r="B435" s="68"/>
      <c r="C435" s="68"/>
      <c r="D435" s="68"/>
      <c r="E435" s="68"/>
      <c r="F435" s="68"/>
      <c r="G435" s="68"/>
      <c r="H435" s="68"/>
      <c r="I435" s="68"/>
      <c r="J435" s="68"/>
      <c r="K435" s="68"/>
      <c r="L435" s="68"/>
      <c r="M435" s="68"/>
      <c r="N435" s="68"/>
    </row>
    <row r="436" spans="2:14">
      <c r="B436" s="68"/>
      <c r="C436" s="68"/>
      <c r="D436" s="68"/>
      <c r="E436" s="68"/>
      <c r="F436" s="68"/>
      <c r="G436" s="68"/>
      <c r="H436" s="68"/>
      <c r="I436" s="68"/>
      <c r="J436" s="68"/>
      <c r="K436" s="68"/>
      <c r="L436" s="68"/>
      <c r="M436" s="68"/>
      <c r="N436" s="68"/>
    </row>
    <row r="437" spans="2:14">
      <c r="B437" s="68"/>
      <c r="C437" s="68"/>
      <c r="D437" s="68"/>
      <c r="E437" s="68"/>
      <c r="F437" s="68"/>
      <c r="G437" s="68"/>
      <c r="H437" s="68"/>
      <c r="I437" s="68"/>
      <c r="J437" s="68"/>
      <c r="K437" s="68"/>
      <c r="L437" s="68"/>
      <c r="M437" s="68"/>
      <c r="N437" s="68"/>
    </row>
    <row r="438" spans="2:14">
      <c r="B438" s="68"/>
      <c r="C438" s="68"/>
      <c r="D438" s="68"/>
      <c r="E438" s="68"/>
      <c r="F438" s="68"/>
      <c r="G438" s="68"/>
      <c r="H438" s="68"/>
      <c r="I438" s="68"/>
      <c r="J438" s="68"/>
      <c r="K438" s="68"/>
      <c r="L438" s="68"/>
      <c r="M438" s="68"/>
      <c r="N438" s="68"/>
    </row>
    <row r="439" spans="2:14">
      <c r="B439" s="68"/>
      <c r="C439" s="68"/>
      <c r="D439" s="68"/>
      <c r="E439" s="68"/>
      <c r="F439" s="68"/>
      <c r="G439" s="68"/>
      <c r="H439" s="68"/>
      <c r="I439" s="68"/>
      <c r="J439" s="68"/>
      <c r="K439" s="68"/>
      <c r="L439" s="68"/>
      <c r="M439" s="68"/>
      <c r="N439" s="68"/>
    </row>
    <row r="440" spans="2:14">
      <c r="B440" s="68"/>
      <c r="C440" s="68"/>
      <c r="D440" s="68"/>
      <c r="E440" s="68"/>
      <c r="F440" s="68"/>
      <c r="G440" s="68"/>
      <c r="H440" s="68"/>
      <c r="I440" s="68"/>
      <c r="J440" s="68"/>
      <c r="K440" s="68"/>
      <c r="L440" s="68"/>
      <c r="M440" s="68"/>
      <c r="N440" s="68"/>
    </row>
    <row r="441" spans="2:14">
      <c r="B441" s="68"/>
      <c r="C441" s="68"/>
      <c r="D441" s="68"/>
      <c r="E441" s="68"/>
      <c r="F441" s="68"/>
      <c r="G441" s="68"/>
      <c r="H441" s="68"/>
      <c r="I441" s="68"/>
      <c r="J441" s="68"/>
      <c r="K441" s="68"/>
      <c r="L441" s="68"/>
      <c r="M441" s="68"/>
      <c r="N441" s="68"/>
    </row>
    <row r="442" spans="2:14">
      <c r="B442" s="68"/>
      <c r="C442" s="68"/>
      <c r="D442" s="68"/>
      <c r="E442" s="68"/>
      <c r="F442" s="68"/>
      <c r="G442" s="68"/>
      <c r="H442" s="68"/>
      <c r="I442" s="68"/>
      <c r="J442" s="68"/>
      <c r="K442" s="68"/>
      <c r="L442" s="68"/>
      <c r="M442" s="68"/>
      <c r="N442" s="68"/>
    </row>
    <row r="443" spans="2:14">
      <c r="B443" s="68"/>
      <c r="C443" s="68"/>
      <c r="D443" s="68"/>
      <c r="E443" s="68"/>
      <c r="F443" s="68"/>
      <c r="G443" s="68"/>
      <c r="H443" s="68"/>
      <c r="I443" s="68"/>
      <c r="J443" s="68"/>
      <c r="K443" s="68"/>
      <c r="L443" s="68"/>
      <c r="M443" s="68"/>
      <c r="N443" s="68"/>
    </row>
    <row r="444" spans="2:14">
      <c r="B444" s="68"/>
      <c r="C444" s="68"/>
      <c r="D444" s="68"/>
      <c r="E444" s="68"/>
      <c r="F444" s="68"/>
      <c r="G444" s="68"/>
      <c r="H444" s="68"/>
      <c r="I444" s="68"/>
      <c r="J444" s="68"/>
      <c r="K444" s="68"/>
      <c r="L444" s="68"/>
      <c r="M444" s="68"/>
      <c r="N444" s="68"/>
    </row>
    <row r="445" spans="2:14">
      <c r="B445" s="68"/>
      <c r="C445" s="68"/>
      <c r="D445" s="68"/>
      <c r="E445" s="68"/>
      <c r="F445" s="68"/>
      <c r="G445" s="68"/>
      <c r="H445" s="68"/>
      <c r="I445" s="68"/>
      <c r="J445" s="68"/>
      <c r="K445" s="68"/>
      <c r="L445" s="68"/>
      <c r="M445" s="68"/>
      <c r="N445" s="68"/>
    </row>
    <row r="446" spans="2:14">
      <c r="B446" s="68"/>
      <c r="C446" s="68"/>
      <c r="D446" s="68"/>
      <c r="E446" s="68"/>
      <c r="F446" s="68"/>
      <c r="G446" s="68"/>
      <c r="H446" s="68"/>
      <c r="I446" s="68"/>
      <c r="J446" s="68"/>
      <c r="K446" s="68"/>
      <c r="L446" s="68"/>
      <c r="M446" s="68"/>
      <c r="N446" s="68"/>
    </row>
    <row r="447" spans="2:14">
      <c r="B447" s="68"/>
      <c r="C447" s="68"/>
      <c r="D447" s="68"/>
      <c r="E447" s="68"/>
      <c r="F447" s="68"/>
      <c r="G447" s="68"/>
      <c r="H447" s="68"/>
      <c r="I447" s="68"/>
      <c r="J447" s="68"/>
      <c r="K447" s="68"/>
      <c r="L447" s="68"/>
      <c r="M447" s="68"/>
      <c r="N447" s="68"/>
    </row>
    <row r="448" spans="2:14">
      <c r="B448" s="68"/>
      <c r="C448" s="68"/>
      <c r="D448" s="68"/>
      <c r="E448" s="68"/>
      <c r="F448" s="68"/>
      <c r="G448" s="68"/>
      <c r="H448" s="68"/>
      <c r="I448" s="68"/>
      <c r="J448" s="68"/>
      <c r="K448" s="68"/>
      <c r="L448" s="68"/>
      <c r="M448" s="68"/>
      <c r="N448" s="68"/>
    </row>
    <row r="449" spans="2:14">
      <c r="B449" s="68"/>
      <c r="C449" s="68"/>
      <c r="D449" s="68"/>
      <c r="E449" s="68"/>
      <c r="F449" s="68"/>
      <c r="G449" s="68"/>
      <c r="H449" s="68"/>
      <c r="I449" s="68"/>
      <c r="J449" s="68"/>
      <c r="K449" s="68"/>
      <c r="L449" s="68"/>
      <c r="M449" s="68"/>
      <c r="N449" s="68"/>
    </row>
    <row r="450" spans="2:14">
      <c r="B450" s="68"/>
      <c r="C450" s="68"/>
      <c r="D450" s="68"/>
      <c r="E450" s="68"/>
      <c r="F450" s="68"/>
      <c r="G450" s="68"/>
      <c r="H450" s="68"/>
      <c r="I450" s="68"/>
      <c r="J450" s="68"/>
      <c r="K450" s="68"/>
      <c r="L450" s="68"/>
      <c r="M450" s="68"/>
      <c r="N450" s="68"/>
    </row>
    <row r="451" spans="2:14">
      <c r="B451" s="68"/>
      <c r="C451" s="68"/>
      <c r="D451" s="68"/>
      <c r="E451" s="68"/>
      <c r="F451" s="68"/>
      <c r="G451" s="68"/>
      <c r="H451" s="68"/>
      <c r="I451" s="68"/>
      <c r="J451" s="68"/>
      <c r="K451" s="68"/>
      <c r="L451" s="68"/>
      <c r="M451" s="68"/>
      <c r="N451" s="68"/>
    </row>
    <row r="452" spans="2:14">
      <c r="B452" s="68"/>
      <c r="C452" s="68"/>
      <c r="D452" s="68"/>
      <c r="E452" s="68"/>
      <c r="F452" s="68"/>
      <c r="G452" s="68"/>
      <c r="H452" s="68"/>
      <c r="I452" s="68"/>
      <c r="J452" s="68"/>
      <c r="K452" s="68"/>
      <c r="L452" s="68"/>
      <c r="M452" s="68"/>
      <c r="N452" s="68"/>
    </row>
    <row r="453" spans="2:14">
      <c r="B453" s="68"/>
      <c r="C453" s="68"/>
      <c r="D453" s="68"/>
      <c r="E453" s="68"/>
      <c r="F453" s="68"/>
      <c r="G453" s="68"/>
      <c r="H453" s="68"/>
      <c r="I453" s="68"/>
      <c r="J453" s="68"/>
      <c r="K453" s="68"/>
      <c r="L453" s="68"/>
      <c r="M453" s="68"/>
      <c r="N453" s="68"/>
    </row>
    <row r="454" spans="2:14">
      <c r="B454" s="68"/>
      <c r="C454" s="68"/>
      <c r="D454" s="68"/>
      <c r="E454" s="68"/>
      <c r="F454" s="68"/>
      <c r="G454" s="68"/>
      <c r="H454" s="68"/>
      <c r="I454" s="68"/>
      <c r="J454" s="68"/>
      <c r="K454" s="68"/>
      <c r="L454" s="68"/>
      <c r="M454" s="68"/>
      <c r="N454" s="68"/>
    </row>
    <row r="455" spans="2:14">
      <c r="B455" s="68"/>
      <c r="C455" s="68"/>
      <c r="D455" s="68"/>
      <c r="E455" s="68"/>
      <c r="F455" s="68"/>
      <c r="G455" s="68"/>
      <c r="H455" s="68"/>
      <c r="I455" s="68"/>
      <c r="J455" s="68"/>
      <c r="K455" s="68"/>
      <c r="L455" s="68"/>
      <c r="M455" s="68"/>
      <c r="N455" s="68"/>
    </row>
    <row r="456" spans="2:14">
      <c r="B456" s="68"/>
      <c r="C456" s="68"/>
      <c r="D456" s="68"/>
      <c r="E456" s="68"/>
      <c r="F456" s="68"/>
      <c r="G456" s="68"/>
      <c r="H456" s="68"/>
      <c r="I456" s="68"/>
      <c r="J456" s="68"/>
      <c r="K456" s="68"/>
      <c r="L456" s="68"/>
      <c r="M456" s="68"/>
      <c r="N456" s="68"/>
    </row>
    <row r="457" spans="2:14">
      <c r="B457" s="68"/>
      <c r="C457" s="68"/>
      <c r="D457" s="68"/>
      <c r="E457" s="68"/>
      <c r="F457" s="68"/>
      <c r="G457" s="68"/>
      <c r="H457" s="68"/>
      <c r="I457" s="68"/>
      <c r="J457" s="68"/>
      <c r="K457" s="68"/>
      <c r="L457" s="68"/>
      <c r="M457" s="68"/>
      <c r="N457" s="68"/>
    </row>
    <row r="458" spans="2:14">
      <c r="B458" s="68"/>
      <c r="C458" s="68"/>
      <c r="D458" s="68"/>
      <c r="E458" s="68"/>
      <c r="F458" s="68"/>
      <c r="G458" s="68"/>
      <c r="H458" s="68"/>
      <c r="I458" s="68"/>
      <c r="J458" s="68"/>
      <c r="K458" s="68"/>
      <c r="L458" s="68"/>
      <c r="M458" s="68"/>
      <c r="N458" s="68"/>
    </row>
    <row r="459" spans="2:14">
      <c r="B459" s="68"/>
      <c r="C459" s="68"/>
      <c r="D459" s="68"/>
      <c r="E459" s="68"/>
      <c r="F459" s="68"/>
      <c r="G459" s="68"/>
      <c r="H459" s="68"/>
      <c r="I459" s="68"/>
      <c r="J459" s="68"/>
      <c r="K459" s="68"/>
      <c r="L459" s="68"/>
      <c r="M459" s="68"/>
      <c r="N459" s="68"/>
    </row>
    <row r="460" spans="2:14">
      <c r="B460" s="68"/>
      <c r="C460" s="68"/>
      <c r="D460" s="68"/>
      <c r="E460" s="68"/>
      <c r="F460" s="68"/>
      <c r="G460" s="68"/>
      <c r="H460" s="68"/>
      <c r="I460" s="68"/>
      <c r="J460" s="68"/>
      <c r="K460" s="68"/>
      <c r="L460" s="68"/>
      <c r="M460" s="68"/>
      <c r="N460" s="68"/>
    </row>
    <row r="461" spans="2:14">
      <c r="B461" s="68"/>
      <c r="C461" s="68"/>
      <c r="D461" s="68"/>
      <c r="E461" s="68"/>
      <c r="F461" s="68"/>
      <c r="G461" s="68"/>
      <c r="H461" s="68"/>
      <c r="I461" s="68"/>
      <c r="J461" s="68"/>
      <c r="K461" s="68"/>
      <c r="L461" s="68"/>
      <c r="M461" s="68"/>
      <c r="N461" s="68"/>
    </row>
    <row r="462" spans="2:14">
      <c r="B462" s="68"/>
      <c r="C462" s="68"/>
      <c r="D462" s="68"/>
      <c r="E462" s="68"/>
      <c r="F462" s="68"/>
      <c r="G462" s="68"/>
      <c r="H462" s="68"/>
      <c r="I462" s="68"/>
      <c r="J462" s="68"/>
      <c r="K462" s="68"/>
      <c r="L462" s="68"/>
      <c r="M462" s="68"/>
      <c r="N462" s="68"/>
    </row>
    <row r="463" spans="2:14">
      <c r="B463" s="68"/>
      <c r="C463" s="68"/>
      <c r="D463" s="68"/>
      <c r="E463" s="68"/>
      <c r="F463" s="68"/>
      <c r="G463" s="68"/>
      <c r="H463" s="68"/>
      <c r="I463" s="68"/>
      <c r="J463" s="68"/>
      <c r="K463" s="68"/>
      <c r="L463" s="68"/>
      <c r="M463" s="68"/>
      <c r="N463" s="68"/>
    </row>
    <row r="464" spans="2:14">
      <c r="B464" s="68"/>
      <c r="C464" s="68"/>
      <c r="D464" s="68"/>
      <c r="E464" s="68"/>
      <c r="F464" s="68"/>
      <c r="G464" s="68"/>
      <c r="H464" s="68"/>
      <c r="I464" s="68"/>
      <c r="J464" s="68"/>
      <c r="K464" s="68"/>
      <c r="L464" s="68"/>
      <c r="M464" s="68"/>
      <c r="N464" s="68"/>
    </row>
    <row r="465" spans="2:14">
      <c r="B465" s="68"/>
      <c r="C465" s="68"/>
      <c r="D465" s="68"/>
      <c r="E465" s="68"/>
      <c r="F465" s="68"/>
      <c r="G465" s="68"/>
      <c r="H465" s="68"/>
      <c r="I465" s="68"/>
      <c r="J465" s="68"/>
      <c r="K465" s="68"/>
      <c r="L465" s="68"/>
      <c r="M465" s="68"/>
      <c r="N465" s="68"/>
    </row>
    <row r="466" spans="2:14">
      <c r="B466" s="68"/>
      <c r="C466" s="68"/>
      <c r="D466" s="68"/>
      <c r="E466" s="68"/>
      <c r="F466" s="68"/>
      <c r="G466" s="68"/>
      <c r="H466" s="68"/>
      <c r="I466" s="68"/>
      <c r="J466" s="68"/>
      <c r="K466" s="68"/>
      <c r="L466" s="68"/>
      <c r="M466" s="68"/>
      <c r="N466" s="68"/>
    </row>
    <row r="467" spans="2:14">
      <c r="B467" s="68"/>
      <c r="C467" s="68"/>
      <c r="D467" s="68"/>
      <c r="E467" s="68"/>
      <c r="F467" s="68"/>
      <c r="G467" s="68"/>
      <c r="H467" s="68"/>
      <c r="I467" s="68"/>
      <c r="J467" s="68"/>
      <c r="K467" s="68"/>
      <c r="L467" s="68"/>
      <c r="M467" s="68"/>
      <c r="N467" s="68"/>
    </row>
    <row r="468" spans="2:14">
      <c r="B468" s="68"/>
      <c r="C468" s="68"/>
      <c r="D468" s="68"/>
      <c r="E468" s="68"/>
      <c r="F468" s="68"/>
      <c r="G468" s="68"/>
      <c r="H468" s="68"/>
      <c r="I468" s="68"/>
      <c r="J468" s="68"/>
      <c r="K468" s="68"/>
      <c r="L468" s="68"/>
      <c r="M468" s="68"/>
      <c r="N468" s="68"/>
    </row>
    <row r="469" spans="2:14">
      <c r="B469" s="68"/>
      <c r="C469" s="68"/>
      <c r="D469" s="68"/>
      <c r="E469" s="68"/>
      <c r="F469" s="68"/>
      <c r="G469" s="68"/>
      <c r="H469" s="68"/>
      <c r="I469" s="68"/>
      <c r="J469" s="68"/>
      <c r="K469" s="68"/>
      <c r="L469" s="68"/>
      <c r="M469" s="68"/>
      <c r="N469" s="68"/>
    </row>
    <row r="470" spans="2:14">
      <c r="B470" s="68"/>
      <c r="C470" s="68"/>
      <c r="D470" s="68"/>
      <c r="E470" s="68"/>
      <c r="F470" s="68"/>
      <c r="G470" s="68"/>
      <c r="H470" s="68"/>
      <c r="I470" s="68"/>
      <c r="J470" s="68"/>
      <c r="K470" s="68"/>
      <c r="L470" s="68"/>
      <c r="M470" s="68"/>
      <c r="N470" s="68"/>
    </row>
    <row r="471" spans="2:14">
      <c r="B471" s="68"/>
      <c r="C471" s="68"/>
      <c r="D471" s="68"/>
      <c r="E471" s="68"/>
      <c r="F471" s="68"/>
      <c r="G471" s="68"/>
      <c r="H471" s="68"/>
      <c r="I471" s="68"/>
      <c r="J471" s="68"/>
      <c r="K471" s="68"/>
      <c r="L471" s="68"/>
      <c r="M471" s="68"/>
      <c r="N471" s="68"/>
    </row>
    <row r="472" spans="2:14">
      <c r="B472" s="68"/>
      <c r="C472" s="68"/>
      <c r="D472" s="68"/>
      <c r="E472" s="68"/>
      <c r="F472" s="68"/>
      <c r="G472" s="68"/>
      <c r="H472" s="68"/>
      <c r="I472" s="68"/>
      <c r="J472" s="68"/>
      <c r="K472" s="68"/>
      <c r="L472" s="68"/>
      <c r="M472" s="68"/>
      <c r="N472" s="68"/>
    </row>
    <row r="473" spans="2:14">
      <c r="B473" s="68"/>
      <c r="C473" s="68"/>
      <c r="D473" s="68"/>
      <c r="E473" s="68"/>
      <c r="F473" s="68"/>
      <c r="G473" s="68"/>
      <c r="H473" s="68"/>
      <c r="I473" s="68"/>
      <c r="J473" s="68"/>
      <c r="K473" s="68"/>
      <c r="L473" s="68"/>
      <c r="M473" s="68"/>
      <c r="N473" s="68"/>
    </row>
    <row r="474" spans="2:14">
      <c r="B474" s="68"/>
      <c r="C474" s="68"/>
      <c r="D474" s="68"/>
      <c r="E474" s="68"/>
      <c r="F474" s="68"/>
      <c r="G474" s="68"/>
      <c r="H474" s="68"/>
      <c r="I474" s="68"/>
      <c r="J474" s="68"/>
      <c r="K474" s="68"/>
      <c r="L474" s="68"/>
      <c r="M474" s="68"/>
      <c r="N474" s="68"/>
    </row>
    <row r="475" spans="2:14">
      <c r="B475" s="68"/>
      <c r="C475" s="68"/>
      <c r="D475" s="68"/>
      <c r="E475" s="68"/>
      <c r="F475" s="68"/>
      <c r="G475" s="68"/>
      <c r="H475" s="68"/>
      <c r="I475" s="68"/>
      <c r="J475" s="68"/>
      <c r="K475" s="68"/>
      <c r="L475" s="68"/>
      <c r="M475" s="68"/>
      <c r="N475" s="68"/>
    </row>
    <row r="476" spans="2:14">
      <c r="B476" s="68"/>
      <c r="C476" s="68"/>
      <c r="D476" s="68"/>
      <c r="E476" s="68"/>
      <c r="F476" s="68"/>
      <c r="G476" s="68"/>
      <c r="H476" s="68"/>
      <c r="I476" s="68"/>
      <c r="J476" s="68"/>
      <c r="K476" s="68"/>
      <c r="L476" s="68"/>
      <c r="M476" s="68"/>
      <c r="N476" s="68"/>
    </row>
    <row r="477" spans="2:14">
      <c r="B477" s="68"/>
      <c r="C477" s="68"/>
      <c r="D477" s="68"/>
      <c r="E477" s="68"/>
      <c r="F477" s="68"/>
      <c r="G477" s="68"/>
      <c r="H477" s="68"/>
      <c r="I477" s="68"/>
      <c r="J477" s="68"/>
      <c r="K477" s="68"/>
      <c r="L477" s="68"/>
      <c r="M477" s="68"/>
      <c r="N477" s="68"/>
    </row>
    <row r="478" spans="2:14">
      <c r="B478" s="68"/>
      <c r="C478" s="68"/>
      <c r="D478" s="68"/>
      <c r="E478" s="68"/>
      <c r="F478" s="68"/>
      <c r="G478" s="68"/>
      <c r="H478" s="68"/>
      <c r="I478" s="68"/>
      <c r="J478" s="68"/>
      <c r="K478" s="68"/>
      <c r="L478" s="68"/>
      <c r="M478" s="68"/>
      <c r="N478" s="68"/>
    </row>
    <row r="479" spans="2:14">
      <c r="B479" s="68"/>
      <c r="C479" s="68"/>
      <c r="D479" s="68"/>
      <c r="E479" s="68"/>
      <c r="F479" s="68"/>
      <c r="G479" s="68"/>
      <c r="H479" s="68"/>
      <c r="I479" s="68"/>
      <c r="J479" s="68"/>
      <c r="K479" s="68"/>
      <c r="L479" s="68"/>
      <c r="M479" s="68"/>
      <c r="N479" s="68"/>
    </row>
    <row r="480" spans="2:14">
      <c r="B480" s="68"/>
      <c r="C480" s="68"/>
      <c r="D480" s="68"/>
      <c r="E480" s="68"/>
      <c r="F480" s="68"/>
      <c r="G480" s="68"/>
      <c r="H480" s="68"/>
      <c r="I480" s="68"/>
      <c r="J480" s="68"/>
      <c r="K480" s="68"/>
      <c r="L480" s="68"/>
      <c r="M480" s="68"/>
      <c r="N480" s="68"/>
    </row>
    <row r="481" spans="2:14">
      <c r="B481" s="68"/>
      <c r="C481" s="68"/>
      <c r="D481" s="68"/>
      <c r="E481" s="68"/>
      <c r="F481" s="68"/>
      <c r="G481" s="68"/>
      <c r="H481" s="68"/>
      <c r="I481" s="68"/>
      <c r="J481" s="68"/>
      <c r="K481" s="68"/>
      <c r="L481" s="68"/>
      <c r="M481" s="68"/>
      <c r="N481" s="68"/>
    </row>
    <row r="482" spans="2:14">
      <c r="B482" s="68"/>
      <c r="C482" s="68"/>
      <c r="D482" s="68"/>
      <c r="E482" s="68"/>
      <c r="F482" s="68"/>
      <c r="G482" s="68"/>
      <c r="H482" s="68"/>
      <c r="I482" s="68"/>
      <c r="J482" s="68"/>
      <c r="K482" s="68"/>
      <c r="L482" s="68"/>
      <c r="M482" s="68"/>
      <c r="N482" s="68"/>
    </row>
    <row r="483" spans="2:14">
      <c r="B483" s="68"/>
      <c r="C483" s="68"/>
      <c r="D483" s="68"/>
      <c r="E483" s="68"/>
      <c r="F483" s="68"/>
      <c r="G483" s="68"/>
      <c r="H483" s="68"/>
      <c r="I483" s="68"/>
      <c r="J483" s="68"/>
      <c r="K483" s="68"/>
      <c r="L483" s="68"/>
      <c r="M483" s="68"/>
      <c r="N483" s="68"/>
    </row>
    <row r="484" spans="2:14">
      <c r="B484" s="68"/>
      <c r="C484" s="68"/>
      <c r="D484" s="68"/>
      <c r="E484" s="68"/>
      <c r="F484" s="68"/>
      <c r="G484" s="68"/>
      <c r="H484" s="68"/>
      <c r="I484" s="68"/>
      <c r="J484" s="68"/>
      <c r="K484" s="68"/>
      <c r="L484" s="68"/>
      <c r="M484" s="68"/>
      <c r="N484" s="68"/>
    </row>
    <row r="485" spans="2:14">
      <c r="B485" s="68"/>
      <c r="C485" s="68"/>
      <c r="D485" s="68"/>
      <c r="E485" s="68"/>
      <c r="F485" s="68"/>
      <c r="G485" s="68"/>
      <c r="H485" s="68"/>
      <c r="I485" s="68"/>
      <c r="J485" s="68"/>
      <c r="K485" s="68"/>
      <c r="L485" s="68"/>
      <c r="M485" s="68"/>
      <c r="N485" s="68"/>
    </row>
    <row r="486" spans="2:14">
      <c r="B486" s="68"/>
      <c r="C486" s="68"/>
      <c r="D486" s="68"/>
      <c r="E486" s="68"/>
      <c r="F486" s="68"/>
      <c r="G486" s="68"/>
      <c r="H486" s="68"/>
      <c r="I486" s="68"/>
      <c r="J486" s="68"/>
      <c r="K486" s="68"/>
      <c r="L486" s="68"/>
      <c r="M486" s="68"/>
      <c r="N486" s="68"/>
    </row>
    <row r="487" spans="2:14">
      <c r="B487" s="68"/>
      <c r="C487" s="68"/>
      <c r="D487" s="68"/>
      <c r="E487" s="68"/>
      <c r="F487" s="68"/>
      <c r="G487" s="68"/>
      <c r="H487" s="68"/>
      <c r="I487" s="68"/>
      <c r="J487" s="68"/>
      <c r="K487" s="68"/>
      <c r="L487" s="68"/>
      <c r="M487" s="68"/>
      <c r="N487" s="68"/>
    </row>
    <row r="488" spans="2:14">
      <c r="B488" s="68"/>
      <c r="C488" s="68"/>
      <c r="D488" s="68"/>
      <c r="E488" s="68"/>
      <c r="F488" s="68"/>
      <c r="G488" s="68"/>
      <c r="H488" s="68"/>
      <c r="I488" s="68"/>
      <c r="J488" s="68"/>
      <c r="K488" s="68"/>
      <c r="L488" s="68"/>
      <c r="M488" s="68"/>
      <c r="N488" s="68"/>
    </row>
  </sheetData>
  <sheetProtection selectLockedCells="1"/>
  <mergeCells count="18">
    <mergeCell ref="B39:N39"/>
    <mergeCell ref="K36:N36"/>
    <mergeCell ref="C25:N25"/>
    <mergeCell ref="C26:N26"/>
    <mergeCell ref="B38:N38"/>
    <mergeCell ref="C28:N28"/>
    <mergeCell ref="C30:N30"/>
    <mergeCell ref="C32:N32"/>
    <mergeCell ref="B19:N19"/>
    <mergeCell ref="C21:N21"/>
    <mergeCell ref="C22:N22"/>
    <mergeCell ref="C23:N23"/>
    <mergeCell ref="C24:N24"/>
    <mergeCell ref="B1:N1"/>
    <mergeCell ref="K9:N9"/>
    <mergeCell ref="C12:N12"/>
    <mergeCell ref="F11:H11"/>
    <mergeCell ref="K18:N18"/>
  </mergeCells>
  <phoneticPr fontId="2" type="noConversion"/>
  <pageMargins left="0.6" right="0.6" top="0.5" bottom="0.5" header="0.3" footer="0.3"/>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codeName="Sheet6">
    <tabColor rgb="FFC00000"/>
  </sheetPr>
  <dimension ref="B1:K54"/>
  <sheetViews>
    <sheetView topLeftCell="A28" workbookViewId="0">
      <selection activeCell="B34" sqref="B34"/>
    </sheetView>
  </sheetViews>
  <sheetFormatPr defaultColWidth="8.7109375" defaultRowHeight="15.75" customHeight="1"/>
  <cols>
    <col min="1" max="1" width="3.7109375" style="79" customWidth="1"/>
    <col min="2" max="10" width="8.7109375" style="79" customWidth="1"/>
    <col min="11" max="11" width="9.85546875" style="79" customWidth="1"/>
    <col min="12" max="12" width="1.7109375" style="79" customWidth="1"/>
    <col min="13" max="16384" width="8.7109375" style="79"/>
  </cols>
  <sheetData>
    <row r="1" spans="2:11" ht="28.5" customHeight="1">
      <c r="B1" s="512" t="str">
        <f>CONCATENATE("PROCEEDINGS OF THE ",Data!U3,", ",Data!U4,", ",Data!E7," MANDAL.")</f>
        <v>PROCEEDINGS OF THE HEAD MASTER, Z.P.S.S.AKENAPALLI, BELLAMPALLI MANDAL.</v>
      </c>
      <c r="C1" s="512"/>
      <c r="D1" s="512"/>
      <c r="E1" s="512"/>
      <c r="F1" s="512"/>
      <c r="G1" s="512"/>
      <c r="H1" s="512"/>
      <c r="I1" s="512"/>
      <c r="J1" s="512"/>
      <c r="K1" s="512"/>
    </row>
    <row r="2" spans="2:11" ht="15.75" customHeight="1">
      <c r="B2" s="513" t="str">
        <f>CONCATENATE("Present : Sri. ",Data!E3)</f>
        <v>Present : Sri. S.LINGAIAH, B.Sc., B.Ed.,</v>
      </c>
      <c r="C2" s="513"/>
      <c r="D2" s="513"/>
      <c r="E2" s="513"/>
      <c r="F2" s="513"/>
      <c r="G2" s="513"/>
      <c r="H2" s="513"/>
      <c r="I2" s="513"/>
      <c r="J2" s="513"/>
      <c r="K2" s="513"/>
    </row>
    <row r="3" spans="2:11" ht="15.75" customHeight="1">
      <c r="B3" s="164"/>
      <c r="C3" s="164"/>
      <c r="D3" s="164"/>
      <c r="E3" s="164"/>
      <c r="F3" s="164"/>
      <c r="G3" s="164"/>
      <c r="H3" s="164"/>
      <c r="I3" s="164"/>
      <c r="J3" s="164"/>
      <c r="K3" s="164"/>
    </row>
    <row r="4" spans="2:11" ht="15.75" customHeight="1">
      <c r="B4" s="158" t="s">
        <v>5</v>
      </c>
      <c r="C4" s="154"/>
      <c r="D4" s="154"/>
      <c r="E4" s="154"/>
      <c r="F4" s="153" t="s">
        <v>108</v>
      </c>
      <c r="G4" s="154"/>
      <c r="H4" s="154"/>
      <c r="I4" s="85"/>
      <c r="J4" s="158" t="s">
        <v>177</v>
      </c>
    </row>
    <row r="7" spans="2:11" ht="15.75" customHeight="1">
      <c r="C7" s="155" t="s">
        <v>189</v>
      </c>
      <c r="D7" s="514" t="str">
        <f>CONCATENATE("Esst.","-","Payment of DA Arrears,IR Arrears,PRC Arrears drawn and credited to the CSS account earlier, in respect of "," ","Sri/Smt.",Data!E9,",",Data!U9,",",Data!E10,",","Mandal:",Data!E7," ","who is covered under"," ","the New Pension System,90% paid in cash  along with 8% interest, duly crediting the 10% of CSS credits to their concerned CPS account.","-","Sanctioned","-","Orders","-","Issued.")</f>
        <v>Esst.-Payment of DA Arrears,IR Arrears,PRC Arrears drawn and credited to the CSS account earlier, in respect of  Sri/Smt.BOOMAIAH,P.E.T.,Z.P.S.S.AKENAPALLI,Mandal:BELLAMPALLI who is covered under the New Pension System,90% paid in cash  along with 8% interest, duly crediting the 10% of CSS credits to their concerned CPS account.-Sanctioned-Orders-Issued.</v>
      </c>
      <c r="E7" s="514"/>
      <c r="F7" s="514"/>
      <c r="G7" s="514"/>
      <c r="H7" s="514"/>
      <c r="I7" s="514"/>
      <c r="J7" s="514"/>
      <c r="K7" s="514"/>
    </row>
    <row r="8" spans="2:11" ht="15.75" customHeight="1">
      <c r="B8" s="156" t="s">
        <v>186</v>
      </c>
      <c r="C8" s="156"/>
      <c r="D8" s="514"/>
      <c r="E8" s="514"/>
      <c r="F8" s="514"/>
      <c r="G8" s="514"/>
      <c r="H8" s="514"/>
      <c r="I8" s="514"/>
      <c r="J8" s="514"/>
      <c r="K8" s="514"/>
    </row>
    <row r="9" spans="2:11" ht="60.75" customHeight="1">
      <c r="B9" s="156" t="s">
        <v>187</v>
      </c>
      <c r="C9" s="156"/>
      <c r="D9" s="514"/>
      <c r="E9" s="514"/>
      <c r="F9" s="514"/>
      <c r="G9" s="514"/>
      <c r="H9" s="514"/>
      <c r="I9" s="514"/>
      <c r="J9" s="514"/>
      <c r="K9" s="514"/>
    </row>
    <row r="10" spans="2:11" ht="15.75" customHeight="1">
      <c r="B10" s="157" t="s">
        <v>181</v>
      </c>
    </row>
    <row r="11" spans="2:11" ht="15.75" customHeight="1">
      <c r="B11" s="157"/>
    </row>
    <row r="12" spans="2:11" ht="15.75" customHeight="1">
      <c r="C12" s="155" t="s">
        <v>190</v>
      </c>
      <c r="D12" s="158" t="s">
        <v>192</v>
      </c>
      <c r="E12" s="156"/>
      <c r="F12" s="156"/>
      <c r="G12" s="156"/>
      <c r="H12" s="156"/>
      <c r="I12" s="156"/>
      <c r="J12" s="156"/>
      <c r="K12" s="156"/>
    </row>
    <row r="13" spans="2:11" ht="15.75" customHeight="1">
      <c r="C13" s="155"/>
      <c r="D13" s="158" t="s">
        <v>363</v>
      </c>
      <c r="E13" s="156"/>
      <c r="F13" s="156"/>
      <c r="G13" s="156"/>
      <c r="H13" s="156"/>
      <c r="I13" s="156"/>
      <c r="J13" s="156"/>
      <c r="K13" s="156"/>
    </row>
    <row r="14" spans="2:11" ht="15.75" customHeight="1">
      <c r="C14" s="155"/>
      <c r="D14" s="158" t="s">
        <v>364</v>
      </c>
      <c r="E14" s="156"/>
      <c r="F14" s="156"/>
      <c r="G14" s="156"/>
      <c r="H14" s="156"/>
      <c r="I14" s="156"/>
      <c r="J14" s="156"/>
      <c r="K14" s="156"/>
    </row>
    <row r="15" spans="2:11" ht="15.75" customHeight="1">
      <c r="C15" s="156"/>
      <c r="D15" s="158" t="s">
        <v>365</v>
      </c>
      <c r="E15" s="156"/>
      <c r="F15" s="156"/>
      <c r="G15" s="156"/>
      <c r="H15" s="156"/>
      <c r="I15" s="156"/>
      <c r="J15" s="156"/>
      <c r="K15" s="156"/>
    </row>
    <row r="16" spans="2:11" ht="15.75" customHeight="1">
      <c r="B16" s="159"/>
      <c r="D16" s="516" t="s">
        <v>366</v>
      </c>
      <c r="E16" s="516"/>
      <c r="F16" s="516"/>
      <c r="G16" s="516"/>
      <c r="H16" s="516"/>
      <c r="I16" s="516"/>
      <c r="J16" s="516"/>
      <c r="K16" s="516"/>
    </row>
    <row r="17" spans="2:11" ht="15.75" customHeight="1">
      <c r="D17" s="259" t="s">
        <v>367</v>
      </c>
    </row>
    <row r="18" spans="2:11" ht="15.75" customHeight="1">
      <c r="B18" s="166"/>
      <c r="D18" s="259" t="s">
        <v>368</v>
      </c>
    </row>
    <row r="19" spans="2:11" ht="15.75" customHeight="1">
      <c r="B19" s="157"/>
      <c r="H19" s="79" t="s">
        <v>369</v>
      </c>
    </row>
    <row r="20" spans="2:11" ht="12.75" customHeight="1">
      <c r="B20" s="514" t="str">
        <f>CONCATENATE("          ","In view of the above subject and references, ","The Government in the GO 4rth  cited have issued orders,"," ","for payment of DA arrears drawn and credited to the CSS account earlier,"," "," in respect of the employees covered under the New Pension System,"," ","along with 8% interest, duly crediting the 10% of CSS credits, to their concerned NPS account.")</f>
        <v xml:space="preserve">          In view of the above subject and references, The Government in the GO 4rth  cited have issued orders, for payment of DA arrears drawn and credited to the CSS account earlier,  in respect of the employees covered under the New Pension System, along with 8% interest, duly crediting the 10% of CSS credits, to their concerned NPS account.</v>
      </c>
      <c r="C20" s="514"/>
      <c r="D20" s="514"/>
      <c r="E20" s="514"/>
      <c r="F20" s="514"/>
      <c r="G20" s="514"/>
      <c r="H20" s="514"/>
      <c r="I20" s="514"/>
      <c r="J20" s="514"/>
      <c r="K20" s="514"/>
    </row>
    <row r="21" spans="2:11" ht="14.25" customHeight="1">
      <c r="B21" s="514"/>
      <c r="C21" s="514"/>
      <c r="D21" s="514"/>
      <c r="E21" s="514"/>
      <c r="F21" s="514"/>
      <c r="G21" s="514"/>
      <c r="H21" s="514"/>
      <c r="I21" s="514"/>
      <c r="J21" s="514"/>
      <c r="K21" s="514"/>
    </row>
    <row r="22" spans="2:11" ht="15.75" customHeight="1">
      <c r="B22" s="514"/>
      <c r="C22" s="514"/>
      <c r="D22" s="514"/>
      <c r="E22" s="514"/>
      <c r="F22" s="514"/>
      <c r="G22" s="514"/>
      <c r="H22" s="514"/>
      <c r="I22" s="514"/>
      <c r="J22" s="514"/>
      <c r="K22" s="514"/>
    </row>
    <row r="23" spans="2:11" ht="15.75" customHeight="1">
      <c r="B23" s="514"/>
      <c r="C23" s="514"/>
      <c r="D23" s="514"/>
      <c r="E23" s="514"/>
      <c r="F23" s="514"/>
      <c r="G23" s="514"/>
      <c r="H23" s="514"/>
      <c r="I23" s="514"/>
      <c r="J23" s="514"/>
      <c r="K23" s="514"/>
    </row>
    <row r="24" spans="2:11" ht="8.25" customHeight="1">
      <c r="B24" s="514"/>
      <c r="C24" s="514"/>
      <c r="D24" s="514"/>
      <c r="E24" s="514"/>
      <c r="F24" s="514"/>
      <c r="G24" s="514"/>
      <c r="H24" s="514"/>
      <c r="I24" s="514"/>
      <c r="J24" s="514"/>
      <c r="K24" s="514"/>
    </row>
    <row r="25" spans="2:11" ht="8.25" customHeight="1">
      <c r="B25" s="254"/>
      <c r="C25" s="254"/>
      <c r="D25" s="254"/>
      <c r="E25" s="254"/>
      <c r="F25" s="254"/>
      <c r="G25" s="254"/>
      <c r="H25" s="254"/>
      <c r="I25" s="254"/>
      <c r="J25" s="254"/>
      <c r="K25" s="254"/>
    </row>
    <row r="26" spans="2:11" ht="8.25" customHeight="1">
      <c r="B26" s="254"/>
      <c r="C26" s="254"/>
      <c r="D26" s="254"/>
      <c r="E26" s="254"/>
      <c r="F26" s="254"/>
      <c r="G26" s="254"/>
      <c r="H26" s="254"/>
      <c r="I26" s="254"/>
      <c r="J26" s="254"/>
      <c r="K26" s="254"/>
    </row>
    <row r="27" spans="2:11" ht="8.25" customHeight="1">
      <c r="B27" s="254"/>
      <c r="C27" s="254"/>
      <c r="D27" s="254"/>
      <c r="E27" s="254"/>
      <c r="F27" s="254"/>
      <c r="G27" s="254"/>
      <c r="H27" s="254"/>
      <c r="I27" s="254"/>
      <c r="J27" s="254"/>
      <c r="K27" s="254"/>
    </row>
    <row r="28" spans="2:11" ht="15.75" customHeight="1">
      <c r="B28" s="514" t="str">
        <f>CONCATENATE("          ","Further, "," "," the Govt. clarified that there are certain amounts of Interim Relief and arrears of Revised Scales of Pay 2010"," ","credited to the CSS accounts as per the instructions issued at Para 2(m) of GO 2nd  cited and Para.6(ii) of G.O 3rd  cited and those amounts are also  to be paid as was done in the case of DA arrears vide ref.6.")</f>
        <v xml:space="preserve">          Further,   the Govt. clarified that there are certain amounts of Interim Relief and arrears of Revised Scales of Pay 2010 credited to the CSS accounts as per the instructions issued at Para 2(m) of GO 2nd  cited and Para.6(ii) of G.O 3rd  cited and those amounts are also  to be paid as was done in the case of DA arrears vide ref.6.</v>
      </c>
      <c r="C28" s="514"/>
      <c r="D28" s="514"/>
      <c r="E28" s="514"/>
      <c r="F28" s="514"/>
      <c r="G28" s="514"/>
      <c r="H28" s="514"/>
      <c r="I28" s="514"/>
      <c r="J28" s="514"/>
      <c r="K28" s="514"/>
    </row>
    <row r="29" spans="2:11" ht="15.75" customHeight="1">
      <c r="B29" s="514"/>
      <c r="C29" s="514"/>
      <c r="D29" s="514"/>
      <c r="E29" s="514"/>
      <c r="F29" s="514"/>
      <c r="G29" s="514"/>
      <c r="H29" s="514"/>
      <c r="I29" s="514"/>
      <c r="J29" s="514"/>
      <c r="K29" s="514"/>
    </row>
    <row r="30" spans="2:11" ht="29.25" customHeight="1">
      <c r="B30" s="514"/>
      <c r="C30" s="514"/>
      <c r="D30" s="514"/>
      <c r="E30" s="514"/>
      <c r="F30" s="514"/>
      <c r="G30" s="514"/>
      <c r="H30" s="514"/>
      <c r="I30" s="514"/>
      <c r="J30" s="514"/>
      <c r="K30" s="514"/>
    </row>
    <row r="31" spans="2:11" ht="29.25" customHeight="1">
      <c r="B31" s="254"/>
      <c r="C31" s="254"/>
      <c r="D31" s="254"/>
      <c r="E31" s="254"/>
      <c r="F31" s="254"/>
      <c r="G31" s="254"/>
      <c r="H31" s="254"/>
      <c r="I31" s="254"/>
      <c r="J31" s="254"/>
      <c r="K31" s="254"/>
    </row>
    <row r="32" spans="2:11" ht="29.25" customHeight="1">
      <c r="B32" s="514" t="str">
        <f>CONCATENATE("          ","Hence, as per the powers deligated vide Ref.1 and Keeping in view of the Govt.Orders showing in Ref.2 to 6"," ","Sri/Smt.",Data!E9,",",Data!U9,",",Data!E10," ","is hereby sanctioned 90% of the CSS  an amount of Rs.",Inner!S6,"/-"," ","in cash and ","Rs.",Inner!O6,"/-"," ","to be credited into the Incumbant's CPS account and An amount of Rs.",'Inner (2)'!I6,"/-","paid towards 8% interest.")</f>
        <v xml:space="preserve">          Hence, as per the powers deligated vide Ref.1 and Keeping in view of the Govt.Orders showing in Ref.2 to 6 Sri/Smt.BOOMAIAH,P.E.T.,Z.P.S.S.AKENAPALLI is hereby sanctioned 90% of the CSS  an amount of Rs.29568/- in cash and Rs.951/- to be credited into the Incumbant's CPS account and An amount of Rs.6070/-paid towards 8% interest.</v>
      </c>
      <c r="C32" s="488"/>
      <c r="D32" s="488"/>
      <c r="E32" s="488"/>
      <c r="F32" s="488"/>
      <c r="G32" s="488"/>
      <c r="H32" s="488"/>
      <c r="I32" s="488"/>
      <c r="J32" s="488"/>
      <c r="K32" s="488"/>
    </row>
    <row r="33" spans="2:11" ht="33" customHeight="1">
      <c r="B33" s="488"/>
      <c r="C33" s="488"/>
      <c r="D33" s="488"/>
      <c r="E33" s="488"/>
      <c r="F33" s="488"/>
      <c r="G33" s="488"/>
      <c r="H33" s="488"/>
      <c r="I33" s="488"/>
      <c r="J33" s="488"/>
      <c r="K33" s="488"/>
    </row>
    <row r="34" spans="2:11" ht="15.75" customHeight="1">
      <c r="B34" s="160"/>
      <c r="C34" s="160"/>
      <c r="D34" s="160"/>
      <c r="E34" s="160"/>
      <c r="F34" s="160"/>
      <c r="G34" s="160"/>
      <c r="H34" s="160"/>
      <c r="I34" s="160"/>
      <c r="J34" s="160"/>
      <c r="K34" s="160"/>
    </row>
    <row r="35" spans="2:11" ht="15" customHeight="1">
      <c r="B35" s="515" t="s">
        <v>370</v>
      </c>
      <c r="C35" s="515"/>
      <c r="D35" s="515"/>
      <c r="E35" s="515"/>
      <c r="F35" s="515"/>
      <c r="G35" s="515"/>
      <c r="H35" s="515"/>
      <c r="I35" s="515"/>
      <c r="J35" s="515"/>
      <c r="K35" s="515"/>
    </row>
    <row r="36" spans="2:11" ht="15.75" customHeight="1">
      <c r="B36" s="515"/>
      <c r="C36" s="515"/>
      <c r="D36" s="515"/>
      <c r="E36" s="515"/>
      <c r="F36" s="515"/>
      <c r="G36" s="515"/>
      <c r="H36" s="515"/>
      <c r="I36" s="515"/>
      <c r="J36" s="515"/>
      <c r="K36" s="515"/>
    </row>
    <row r="37" spans="2:11" ht="15.75" customHeight="1">
      <c r="B37" s="157" t="s">
        <v>182</v>
      </c>
    </row>
    <row r="38" spans="2:11" ht="15.75" customHeight="1">
      <c r="B38" s="156" t="s">
        <v>371</v>
      </c>
      <c r="C38" s="156"/>
    </row>
    <row r="39" spans="2:11" ht="15.75" customHeight="1">
      <c r="B39" s="509" t="s">
        <v>372</v>
      </c>
      <c r="C39" s="509"/>
      <c r="D39" s="509"/>
      <c r="I39" s="249" t="str">
        <f>Data!U3</f>
        <v>HEAD MASTER</v>
      </c>
    </row>
    <row r="40" spans="2:11" ht="15.75" customHeight="1">
      <c r="B40" s="509" t="str">
        <f>Data!U5</f>
        <v>STO, Mancherial</v>
      </c>
      <c r="C40" s="509"/>
      <c r="D40" s="509"/>
      <c r="I40" s="249" t="str">
        <f>Data!U4</f>
        <v>Z.P.S.S.AKENAPALLI</v>
      </c>
    </row>
    <row r="41" spans="2:11" ht="15.75" customHeight="1">
      <c r="B41" s="509" t="s">
        <v>373</v>
      </c>
      <c r="C41" s="509"/>
      <c r="D41" s="509"/>
    </row>
    <row r="42" spans="2:11" ht="15.75" customHeight="1">
      <c r="B42" s="509"/>
      <c r="C42" s="509"/>
      <c r="D42" s="509"/>
    </row>
    <row r="43" spans="2:11" ht="15.75" customHeight="1">
      <c r="B43" s="509" t="s">
        <v>183</v>
      </c>
      <c r="C43" s="509"/>
      <c r="D43" s="509"/>
    </row>
    <row r="44" spans="2:11" ht="15.75" customHeight="1">
      <c r="B44" s="157"/>
    </row>
    <row r="45" spans="2:11" ht="15.75" customHeight="1">
      <c r="B45" s="165"/>
      <c r="C45" s="165"/>
      <c r="D45" s="165"/>
      <c r="E45" s="165"/>
      <c r="F45" s="165"/>
      <c r="G45" s="165"/>
      <c r="H45" s="510"/>
      <c r="I45" s="510"/>
      <c r="J45" s="510"/>
      <c r="K45" s="510"/>
    </row>
    <row r="46" spans="2:11" ht="15.75" customHeight="1">
      <c r="B46" s="156"/>
      <c r="C46" s="156"/>
      <c r="D46" s="156"/>
      <c r="E46" s="156"/>
      <c r="F46" s="156"/>
      <c r="G46" s="156"/>
      <c r="H46" s="511"/>
      <c r="I46" s="511"/>
      <c r="J46" s="511"/>
      <c r="K46" s="511"/>
    </row>
    <row r="47" spans="2:11" ht="15.75" customHeight="1">
      <c r="B47" s="161"/>
    </row>
    <row r="48" spans="2:11" ht="15.75" customHeight="1">
      <c r="B48" s="161"/>
    </row>
    <row r="49" spans="2:6" ht="15.75" customHeight="1">
      <c r="F49" s="162"/>
    </row>
    <row r="50" spans="2:6" ht="15.75" customHeight="1">
      <c r="B50" s="161" t="s">
        <v>184</v>
      </c>
    </row>
    <row r="51" spans="2:6" ht="15.75" customHeight="1">
      <c r="B51" s="161" t="s">
        <v>195</v>
      </c>
    </row>
    <row r="52" spans="2:6" ht="15.75" customHeight="1">
      <c r="B52" s="161" t="s">
        <v>196</v>
      </c>
    </row>
    <row r="53" spans="2:6" ht="15.75" customHeight="1">
      <c r="B53" s="161" t="s">
        <v>197</v>
      </c>
    </row>
    <row r="54" spans="2:6" ht="15.75" customHeight="1">
      <c r="B54" s="163" t="s">
        <v>185</v>
      </c>
    </row>
  </sheetData>
  <mergeCells count="15">
    <mergeCell ref="B43:D43"/>
    <mergeCell ref="H45:K45"/>
    <mergeCell ref="H46:K46"/>
    <mergeCell ref="B1:K1"/>
    <mergeCell ref="B2:K2"/>
    <mergeCell ref="D7:K9"/>
    <mergeCell ref="B35:K36"/>
    <mergeCell ref="D16:K16"/>
    <mergeCell ref="B20:K24"/>
    <mergeCell ref="B28:K30"/>
    <mergeCell ref="B32:K33"/>
    <mergeCell ref="B39:D39"/>
    <mergeCell ref="B40:D40"/>
    <mergeCell ref="B41:D41"/>
    <mergeCell ref="B42:D42"/>
  </mergeCells>
  <pageMargins left="0.25" right="0.25" top="0.5" bottom="0.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sheetPr codeName="Sheet18">
    <tabColor rgb="FFFFFF00"/>
  </sheetPr>
  <dimension ref="A1:O46"/>
  <sheetViews>
    <sheetView workbookViewId="0">
      <selection activeCell="A14" sqref="A14:O14"/>
    </sheetView>
  </sheetViews>
  <sheetFormatPr defaultRowHeight="12.75"/>
  <cols>
    <col min="1" max="3" width="5.7109375" customWidth="1"/>
    <col min="4" max="4" width="6.140625" customWidth="1"/>
    <col min="5" max="8" width="6.5703125" customWidth="1"/>
    <col min="9" max="15" width="5.7109375" customWidth="1"/>
  </cols>
  <sheetData>
    <row r="1" spans="1:15" ht="17.25" customHeight="1">
      <c r="A1" s="556" t="s">
        <v>101</v>
      </c>
      <c r="B1" s="556"/>
      <c r="C1" s="556"/>
      <c r="D1" s="556"/>
      <c r="E1" s="556"/>
      <c r="F1" s="556"/>
      <c r="G1" s="556"/>
      <c r="H1" s="556"/>
      <c r="I1" s="556"/>
      <c r="J1" s="556"/>
      <c r="K1" s="556"/>
      <c r="L1" s="556"/>
      <c r="M1" s="556"/>
      <c r="N1" s="556"/>
      <c r="O1" s="556"/>
    </row>
    <row r="2" spans="1:15" ht="15.75">
      <c r="A2" s="468" t="s">
        <v>146</v>
      </c>
      <c r="B2" s="468"/>
      <c r="C2" s="468"/>
      <c r="D2" s="468"/>
      <c r="E2" s="468"/>
      <c r="F2" s="468"/>
      <c r="G2" s="468"/>
      <c r="H2" s="468"/>
      <c r="I2" s="468"/>
      <c r="J2" s="468"/>
      <c r="K2" s="468"/>
      <c r="L2" s="468"/>
      <c r="M2" s="468"/>
      <c r="N2" s="468"/>
      <c r="O2" s="468"/>
    </row>
    <row r="3" spans="1:15" ht="15">
      <c r="A3" s="469" t="s">
        <v>147</v>
      </c>
      <c r="B3" s="469"/>
      <c r="C3" s="469"/>
      <c r="D3" s="469"/>
      <c r="E3" s="469"/>
      <c r="F3" s="469"/>
      <c r="G3" s="469"/>
      <c r="H3" s="469"/>
      <c r="I3" s="469"/>
      <c r="J3" s="469"/>
      <c r="K3" s="469"/>
      <c r="L3" s="469"/>
      <c r="M3" s="469"/>
      <c r="N3" s="469"/>
      <c r="O3" s="469"/>
    </row>
    <row r="4" spans="1:15" ht="15" customHeight="1">
      <c r="A4" s="86"/>
      <c r="B4" s="86"/>
      <c r="C4" s="86"/>
      <c r="D4" s="86"/>
      <c r="E4" s="86"/>
      <c r="F4" s="86"/>
      <c r="G4" s="86"/>
      <c r="H4" s="86"/>
      <c r="I4" s="86"/>
      <c r="J4" s="86"/>
      <c r="K4" s="86"/>
      <c r="L4" s="86"/>
      <c r="M4" s="86"/>
      <c r="N4" s="86"/>
      <c r="O4" s="86"/>
    </row>
    <row r="5" spans="1:15" ht="15" customHeight="1">
      <c r="A5" s="131" t="s">
        <v>113</v>
      </c>
      <c r="B5" s="86"/>
      <c r="C5" s="86"/>
      <c r="D5" s="131"/>
      <c r="E5" s="149" t="str">
        <f>Data!AE6</f>
        <v>13100108022</v>
      </c>
      <c r="F5" s="132"/>
      <c r="G5" s="132"/>
      <c r="H5" s="132"/>
      <c r="I5" s="86"/>
      <c r="J5" s="86"/>
      <c r="K5" s="131" t="s">
        <v>148</v>
      </c>
      <c r="L5" s="151"/>
      <c r="M5" s="151"/>
      <c r="N5" s="151"/>
      <c r="O5" s="86"/>
    </row>
    <row r="6" spans="1:15" ht="15" customHeight="1">
      <c r="A6" s="131" t="s">
        <v>114</v>
      </c>
      <c r="B6" s="86"/>
      <c r="C6" s="86"/>
      <c r="D6" s="86"/>
      <c r="E6" s="553" t="str">
        <f>'Papertoken &amp; Form - 101'!E6</f>
        <v>HEAD MASTER</v>
      </c>
      <c r="F6" s="553"/>
      <c r="G6" s="553"/>
      <c r="H6" s="553"/>
      <c r="I6" s="553"/>
      <c r="J6" s="86"/>
      <c r="K6" s="86"/>
      <c r="L6" s="86"/>
      <c r="M6" s="111"/>
      <c r="N6" s="86"/>
      <c r="O6" s="86"/>
    </row>
    <row r="7" spans="1:15" ht="15" customHeight="1">
      <c r="A7" s="131"/>
      <c r="B7" s="86"/>
      <c r="C7" s="86"/>
      <c r="D7" s="86"/>
      <c r="E7" s="553" t="str">
        <f>'Papertoken &amp; Form - 101'!Q6</f>
        <v>Z.P.S.S.AKENAPALLI</v>
      </c>
      <c r="F7" s="553"/>
      <c r="G7" s="553"/>
      <c r="H7" s="553"/>
      <c r="I7" s="553"/>
      <c r="J7" s="86"/>
      <c r="K7" s="544" t="s">
        <v>149</v>
      </c>
      <c r="L7" s="544"/>
      <c r="M7" s="544"/>
      <c r="N7" s="86"/>
      <c r="O7" s="86"/>
    </row>
    <row r="8" spans="1:15" ht="15" customHeight="1">
      <c r="A8" s="131" t="s">
        <v>150</v>
      </c>
      <c r="B8" s="133"/>
      <c r="C8" s="133"/>
      <c r="D8" s="133"/>
      <c r="E8" s="528" t="str">
        <f>'Papertoken &amp; Form - 101'!Q7</f>
        <v>SBH MANCHERIAL</v>
      </c>
      <c r="F8" s="528"/>
      <c r="G8" s="528"/>
      <c r="H8" s="528"/>
      <c r="I8" s="528"/>
      <c r="J8" s="133"/>
      <c r="K8" s="133"/>
      <c r="L8" s="133"/>
      <c r="M8" s="133"/>
      <c r="N8" s="133"/>
      <c r="O8" s="133"/>
    </row>
    <row r="9" spans="1:15" ht="15" customHeight="1" thickBot="1">
      <c r="A9" s="134"/>
      <c r="B9" s="134"/>
      <c r="C9" s="134"/>
      <c r="D9" s="134"/>
      <c r="E9" s="135"/>
      <c r="F9" s="132"/>
      <c r="G9" s="132"/>
      <c r="H9" s="132"/>
      <c r="I9" s="132"/>
      <c r="J9" s="85"/>
      <c r="K9" s="85"/>
      <c r="L9" s="134"/>
      <c r="M9" s="85"/>
      <c r="N9" s="85"/>
      <c r="O9" s="85"/>
    </row>
    <row r="10" spans="1:15" ht="20.25" customHeight="1">
      <c r="A10" s="217" t="s">
        <v>109</v>
      </c>
      <c r="B10" s="531" t="s">
        <v>151</v>
      </c>
      <c r="C10" s="532"/>
      <c r="D10" s="532"/>
      <c r="E10" s="533" t="s">
        <v>295</v>
      </c>
      <c r="F10" s="533"/>
      <c r="G10" s="533"/>
      <c r="H10" s="533"/>
      <c r="I10" s="534" t="s">
        <v>152</v>
      </c>
      <c r="J10" s="535"/>
      <c r="K10" s="535"/>
      <c r="L10" s="536"/>
      <c r="M10" s="537" t="s">
        <v>19</v>
      </c>
      <c r="N10" s="538"/>
      <c r="O10" s="539"/>
    </row>
    <row r="11" spans="1:15" ht="54.75" customHeight="1">
      <c r="A11" s="218">
        <v>1</v>
      </c>
      <c r="B11" s="529" t="str">
        <f>Data!E9</f>
        <v>BOOMAIAH</v>
      </c>
      <c r="C11" s="530"/>
      <c r="D11" s="530"/>
      <c r="E11" s="552" t="str">
        <f>Data!U9&amp;", "&amp;Data!E10&amp;", "&amp;Data!U10</f>
        <v>P.E.T., Z.P.S.S.AKENAPALLI, AKENAPALLI</v>
      </c>
      <c r="F11" s="552"/>
      <c r="G11" s="552"/>
      <c r="H11" s="552"/>
      <c r="I11" s="546">
        <f>Data!E12</f>
        <v>62050378505</v>
      </c>
      <c r="J11" s="547"/>
      <c r="K11" s="547"/>
      <c r="L11" s="548"/>
      <c r="M11" s="549">
        <f>Inner!S4</f>
        <v>29568</v>
      </c>
      <c r="N11" s="550"/>
      <c r="O11" s="551"/>
    </row>
    <row r="12" spans="1:15" ht="27" customHeight="1" thickBot="1">
      <c r="A12" s="540" t="s">
        <v>6</v>
      </c>
      <c r="B12" s="541"/>
      <c r="C12" s="541"/>
      <c r="D12" s="541"/>
      <c r="E12" s="541"/>
      <c r="F12" s="541"/>
      <c r="G12" s="541"/>
      <c r="H12" s="541"/>
      <c r="I12" s="541"/>
      <c r="J12" s="541"/>
      <c r="K12" s="541"/>
      <c r="L12" s="541"/>
      <c r="M12" s="542">
        <f>SUM(M11:O11)</f>
        <v>29568</v>
      </c>
      <c r="N12" s="542"/>
      <c r="O12" s="543"/>
    </row>
    <row r="13" spans="1:15">
      <c r="A13" s="77"/>
      <c r="B13" s="77"/>
      <c r="C13" s="77"/>
      <c r="D13" s="77"/>
      <c r="E13" s="77"/>
      <c r="F13" s="77"/>
      <c r="G13" s="77"/>
      <c r="H13" s="77"/>
      <c r="I13" s="77"/>
      <c r="J13" s="77"/>
      <c r="K13" s="77"/>
      <c r="L13" s="77"/>
      <c r="M13" s="77"/>
      <c r="N13" s="77"/>
      <c r="O13" s="77"/>
    </row>
    <row r="14" spans="1:15">
      <c r="A14" s="545" t="str">
        <f>'APTC-47'!B46</f>
        <v xml:space="preserve">     Twenty Nine  Thousand Five  Hundred Sixty Eight  </v>
      </c>
      <c r="B14" s="545"/>
      <c r="C14" s="545"/>
      <c r="D14" s="545"/>
      <c r="E14" s="545"/>
      <c r="F14" s="545"/>
      <c r="G14" s="545"/>
      <c r="H14" s="545"/>
      <c r="I14" s="545"/>
      <c r="J14" s="545"/>
      <c r="K14" s="545"/>
      <c r="L14" s="545"/>
      <c r="M14" s="545"/>
      <c r="N14" s="545"/>
      <c r="O14" s="545"/>
    </row>
    <row r="15" spans="1:15">
      <c r="A15" s="77"/>
      <c r="B15" s="77"/>
      <c r="C15" s="77"/>
      <c r="D15" s="77"/>
      <c r="E15" s="77"/>
      <c r="F15" s="77"/>
      <c r="G15" s="77"/>
      <c r="H15" s="77"/>
      <c r="I15" s="77"/>
      <c r="J15" s="77"/>
      <c r="K15" s="77"/>
      <c r="L15" s="77"/>
      <c r="M15" s="77"/>
      <c r="N15" s="77"/>
      <c r="O15" s="77"/>
    </row>
    <row r="16" spans="1:15">
      <c r="A16" s="77"/>
      <c r="B16" s="77"/>
      <c r="C16" s="77"/>
      <c r="D16" s="77"/>
      <c r="E16" s="77"/>
      <c r="F16" s="77"/>
      <c r="G16" s="77"/>
      <c r="H16" s="77"/>
      <c r="I16" s="77"/>
      <c r="J16" s="77"/>
      <c r="K16" s="77"/>
      <c r="L16" s="77"/>
      <c r="M16" s="77"/>
      <c r="N16" s="77"/>
      <c r="O16" s="77"/>
    </row>
    <row r="17" spans="1:15">
      <c r="A17" s="77"/>
      <c r="B17" s="77"/>
      <c r="C17" s="77"/>
      <c r="D17" s="77"/>
      <c r="E17" s="77"/>
      <c r="F17" s="77"/>
      <c r="G17" s="77"/>
      <c r="H17" s="77"/>
      <c r="I17" s="77"/>
      <c r="J17" s="77"/>
      <c r="K17" s="77"/>
      <c r="L17" s="77"/>
      <c r="M17" s="77"/>
      <c r="N17" s="77"/>
      <c r="O17" s="77"/>
    </row>
    <row r="18" spans="1:15">
      <c r="A18" s="77"/>
      <c r="B18" s="77"/>
      <c r="C18" s="77"/>
      <c r="D18" s="77"/>
      <c r="E18" s="77"/>
      <c r="F18" s="77"/>
      <c r="G18" s="77"/>
      <c r="H18" s="77"/>
      <c r="I18" s="77"/>
      <c r="J18" s="77"/>
      <c r="K18" s="77"/>
      <c r="L18" s="77"/>
      <c r="M18" s="77"/>
      <c r="N18" s="77"/>
      <c r="O18" s="77"/>
    </row>
    <row r="19" spans="1:15">
      <c r="A19" s="77"/>
      <c r="B19" s="77"/>
      <c r="C19" s="77"/>
      <c r="D19" s="77"/>
      <c r="E19" s="77"/>
      <c r="F19" s="77"/>
      <c r="G19" s="77"/>
      <c r="H19" s="77"/>
      <c r="I19" s="77"/>
      <c r="J19" s="77"/>
      <c r="K19" s="77"/>
      <c r="L19" s="77"/>
      <c r="M19" s="77"/>
      <c r="N19" s="77"/>
      <c r="O19" s="77"/>
    </row>
    <row r="20" spans="1:15">
      <c r="A20" s="77"/>
      <c r="B20" s="77"/>
      <c r="C20" s="77"/>
      <c r="D20" s="77"/>
      <c r="E20" s="77"/>
      <c r="F20" s="77"/>
      <c r="G20" s="77"/>
      <c r="H20" s="77"/>
      <c r="I20" s="77"/>
      <c r="J20" s="77"/>
      <c r="K20" s="77"/>
      <c r="L20" s="77"/>
      <c r="M20" s="77"/>
      <c r="N20" s="77"/>
      <c r="O20" s="77"/>
    </row>
    <row r="21" spans="1:15">
      <c r="A21" s="77"/>
      <c r="B21" s="517" t="s">
        <v>97</v>
      </c>
      <c r="C21" s="517"/>
      <c r="D21" s="517"/>
      <c r="E21" s="77"/>
      <c r="F21" s="77"/>
      <c r="G21" s="77"/>
      <c r="H21" s="77"/>
      <c r="I21" s="77"/>
      <c r="J21" s="77"/>
      <c r="K21" s="77"/>
      <c r="L21" s="517" t="s">
        <v>99</v>
      </c>
      <c r="M21" s="517"/>
      <c r="N21" s="517"/>
      <c r="O21" s="77"/>
    </row>
    <row r="22" spans="1:15">
      <c r="A22" s="77"/>
      <c r="B22" s="77"/>
      <c r="C22" s="77"/>
      <c r="D22" s="77"/>
      <c r="E22" s="77"/>
      <c r="F22" s="77"/>
      <c r="G22" s="77"/>
      <c r="H22" s="77"/>
      <c r="I22" s="77"/>
      <c r="J22" s="77"/>
      <c r="K22" s="77"/>
      <c r="L22" s="77"/>
      <c r="M22" s="77"/>
      <c r="N22" s="77"/>
      <c r="O22" s="77"/>
    </row>
    <row r="23" spans="1:15" ht="17.25" customHeight="1">
      <c r="A23" s="554" t="s">
        <v>316</v>
      </c>
      <c r="B23" s="555"/>
      <c r="C23" s="555"/>
      <c r="D23" s="555"/>
      <c r="E23" s="555"/>
      <c r="F23" s="555"/>
      <c r="G23" s="555"/>
      <c r="H23" s="555"/>
      <c r="I23" s="555"/>
      <c r="J23" s="555"/>
      <c r="K23" s="555"/>
      <c r="L23" s="555"/>
      <c r="M23" s="555"/>
      <c r="N23" s="555"/>
      <c r="O23" s="555"/>
    </row>
    <row r="24" spans="1:15" ht="18">
      <c r="A24" s="556" t="s">
        <v>153</v>
      </c>
      <c r="B24" s="556"/>
      <c r="C24" s="556"/>
      <c r="D24" s="556"/>
      <c r="E24" s="556"/>
      <c r="F24" s="556"/>
      <c r="G24" s="556"/>
      <c r="H24" s="556"/>
      <c r="I24" s="556"/>
      <c r="J24" s="556"/>
      <c r="K24" s="556"/>
      <c r="L24" s="556"/>
      <c r="M24" s="556"/>
      <c r="N24" s="556"/>
      <c r="O24" s="556"/>
    </row>
    <row r="25" spans="1:15" ht="15.75">
      <c r="A25" s="468" t="s">
        <v>178</v>
      </c>
      <c r="B25" s="468"/>
      <c r="C25" s="468"/>
      <c r="D25" s="468"/>
      <c r="E25" s="468"/>
      <c r="F25" s="468"/>
      <c r="G25" s="468"/>
      <c r="H25" s="468"/>
      <c r="I25" s="468"/>
      <c r="J25" s="468"/>
      <c r="K25" s="468"/>
      <c r="L25" s="468"/>
      <c r="M25" s="468"/>
      <c r="N25" s="468"/>
      <c r="O25" s="468"/>
    </row>
    <row r="26" spans="1:15" ht="15" customHeight="1">
      <c r="A26" s="469" t="s">
        <v>147</v>
      </c>
      <c r="B26" s="469"/>
      <c r="C26" s="469"/>
      <c r="D26" s="469"/>
      <c r="E26" s="469"/>
      <c r="F26" s="469"/>
      <c r="G26" s="469"/>
      <c r="H26" s="469"/>
      <c r="I26" s="469"/>
      <c r="J26" s="469"/>
      <c r="K26" s="469"/>
      <c r="L26" s="469"/>
      <c r="M26" s="469"/>
      <c r="N26" s="469"/>
      <c r="O26" s="469"/>
    </row>
    <row r="27" spans="1:15" ht="15" customHeight="1">
      <c r="A27" s="86"/>
      <c r="B27" s="86"/>
      <c r="C27" s="86"/>
      <c r="D27" s="86"/>
      <c r="E27" s="86"/>
      <c r="F27" s="86"/>
      <c r="G27" s="86"/>
      <c r="H27" s="86"/>
      <c r="I27" s="86"/>
      <c r="J27" s="86"/>
      <c r="K27" s="86"/>
      <c r="L27" s="86"/>
      <c r="M27" s="86"/>
      <c r="N27" s="86"/>
      <c r="O27" s="86"/>
    </row>
    <row r="28" spans="1:15" ht="15" customHeight="1">
      <c r="A28" s="131" t="s">
        <v>113</v>
      </c>
      <c r="B28" s="86"/>
      <c r="C28" s="86"/>
      <c r="D28" s="86"/>
      <c r="E28" s="150" t="str">
        <f>E5</f>
        <v>13100108022</v>
      </c>
      <c r="F28" s="132"/>
      <c r="G28" s="132"/>
      <c r="H28" s="132"/>
      <c r="I28" s="86"/>
      <c r="J28" s="86"/>
      <c r="K28" s="131" t="s">
        <v>148</v>
      </c>
      <c r="L28" s="84"/>
      <c r="M28" s="84"/>
      <c r="N28" s="84"/>
      <c r="O28" s="86"/>
    </row>
    <row r="29" spans="1:15" ht="15" customHeight="1">
      <c r="A29" s="131" t="s">
        <v>114</v>
      </c>
      <c r="B29" s="86"/>
      <c r="C29" s="86"/>
      <c r="D29" s="86"/>
      <c r="E29" s="553" t="str">
        <f>E6</f>
        <v>HEAD MASTER</v>
      </c>
      <c r="F29" s="553"/>
      <c r="G29" s="553"/>
      <c r="H29" s="553"/>
      <c r="I29" s="553"/>
      <c r="J29" s="86"/>
      <c r="K29" s="86"/>
      <c r="L29" s="131"/>
      <c r="M29" s="111"/>
      <c r="N29" s="86"/>
      <c r="O29" s="86"/>
    </row>
    <row r="30" spans="1:15" ht="15" customHeight="1">
      <c r="A30" s="131"/>
      <c r="B30" s="86"/>
      <c r="C30" s="86"/>
      <c r="D30" s="86"/>
      <c r="E30" s="553" t="str">
        <f>E7</f>
        <v>Z.P.S.S.AKENAPALLI</v>
      </c>
      <c r="F30" s="553"/>
      <c r="G30" s="553"/>
      <c r="H30" s="553"/>
      <c r="I30" s="553"/>
      <c r="J30" s="86"/>
      <c r="K30" s="544" t="s">
        <v>149</v>
      </c>
      <c r="L30" s="544"/>
      <c r="M30" s="544"/>
      <c r="N30" s="86"/>
      <c r="O30" s="86"/>
    </row>
    <row r="31" spans="1:15" ht="15" customHeight="1" thickBot="1">
      <c r="A31" s="85"/>
      <c r="B31" s="85"/>
      <c r="C31" s="85"/>
      <c r="D31" s="85"/>
      <c r="E31" s="85"/>
      <c r="F31" s="85"/>
      <c r="G31" s="85"/>
      <c r="H31" s="85"/>
      <c r="I31" s="85"/>
      <c r="J31" s="85"/>
      <c r="K31" s="85"/>
      <c r="L31" s="85"/>
      <c r="M31" s="85"/>
      <c r="N31" s="85"/>
      <c r="O31" s="85"/>
    </row>
    <row r="32" spans="1:15" ht="19.5" customHeight="1">
      <c r="A32" s="217" t="s">
        <v>154</v>
      </c>
      <c r="B32" s="518" t="s">
        <v>155</v>
      </c>
      <c r="C32" s="518"/>
      <c r="D32" s="518"/>
      <c r="E32" s="518"/>
      <c r="F32" s="519"/>
      <c r="G32" s="518" t="s">
        <v>156</v>
      </c>
      <c r="H32" s="518"/>
      <c r="I32" s="518"/>
      <c r="J32" s="518"/>
      <c r="K32" s="518"/>
      <c r="L32" s="518" t="s">
        <v>19</v>
      </c>
      <c r="M32" s="518"/>
      <c r="N32" s="518"/>
      <c r="O32" s="520"/>
    </row>
    <row r="33" spans="1:15" ht="42" customHeight="1">
      <c r="A33" s="218">
        <v>1</v>
      </c>
      <c r="B33" s="521" t="str">
        <f>Data!U12</f>
        <v>SBH RAMAKRISHNAPUR</v>
      </c>
      <c r="C33" s="521"/>
      <c r="D33" s="521"/>
      <c r="E33" s="521"/>
      <c r="F33" s="522"/>
      <c r="G33" s="521" t="s">
        <v>299</v>
      </c>
      <c r="H33" s="521"/>
      <c r="I33" s="521"/>
      <c r="J33" s="521"/>
      <c r="K33" s="521"/>
      <c r="L33" s="523">
        <f>M12</f>
        <v>29568</v>
      </c>
      <c r="M33" s="523"/>
      <c r="N33" s="523"/>
      <c r="O33" s="524"/>
    </row>
    <row r="34" spans="1:15" ht="19.5" customHeight="1" thickBot="1">
      <c r="A34" s="219"/>
      <c r="B34" s="220"/>
      <c r="C34" s="220"/>
      <c r="D34" s="220"/>
      <c r="E34" s="220"/>
      <c r="F34" s="220"/>
      <c r="G34" s="525" t="s">
        <v>6</v>
      </c>
      <c r="H34" s="525"/>
      <c r="I34" s="525"/>
      <c r="J34" s="525"/>
      <c r="K34" s="525"/>
      <c r="L34" s="526">
        <f>L33</f>
        <v>29568</v>
      </c>
      <c r="M34" s="526"/>
      <c r="N34" s="526"/>
      <c r="O34" s="527"/>
    </row>
    <row r="35" spans="1:15" ht="15" customHeight="1">
      <c r="A35" s="85"/>
      <c r="B35" s="85"/>
      <c r="C35" s="85"/>
      <c r="D35" s="85"/>
      <c r="E35" s="85"/>
      <c r="F35" s="85"/>
      <c r="G35" s="85"/>
      <c r="H35" s="85"/>
      <c r="I35" s="85"/>
      <c r="J35" s="85"/>
      <c r="K35" s="85"/>
      <c r="L35" s="85"/>
      <c r="M35" s="85"/>
      <c r="N35" s="85"/>
      <c r="O35" s="85"/>
    </row>
    <row r="36" spans="1:15" ht="15" customHeight="1">
      <c r="A36" s="480" t="str">
        <f>A14</f>
        <v xml:space="preserve">     Twenty Nine  Thousand Five  Hundred Sixty Eight  </v>
      </c>
      <c r="B36" s="480"/>
      <c r="C36" s="480"/>
      <c r="D36" s="480"/>
      <c r="E36" s="480"/>
      <c r="F36" s="480"/>
      <c r="G36" s="480"/>
      <c r="H36" s="480"/>
      <c r="I36" s="480"/>
      <c r="J36" s="480"/>
      <c r="K36" s="480"/>
      <c r="L36" s="480"/>
      <c r="M36" s="480"/>
      <c r="N36" s="480"/>
      <c r="O36" s="480"/>
    </row>
    <row r="37" spans="1:15" ht="15" customHeight="1">
      <c r="A37" s="85"/>
      <c r="B37" s="136"/>
      <c r="C37" s="136"/>
      <c r="D37" s="136"/>
      <c r="E37" s="136"/>
      <c r="F37" s="136"/>
      <c r="G37" s="136"/>
      <c r="H37" s="136"/>
      <c r="I37" s="136"/>
      <c r="J37" s="136"/>
      <c r="K37" s="136"/>
      <c r="L37" s="136"/>
      <c r="M37" s="136"/>
      <c r="N37" s="136"/>
      <c r="O37" s="85"/>
    </row>
    <row r="38" spans="1:15" ht="15" customHeight="1">
      <c r="A38" s="85"/>
      <c r="B38" s="136"/>
      <c r="C38" s="136"/>
      <c r="D38" s="136"/>
      <c r="E38" s="136"/>
      <c r="F38" s="136"/>
      <c r="G38" s="136"/>
      <c r="H38" s="136"/>
      <c r="I38" s="136"/>
      <c r="J38" s="136"/>
      <c r="K38" s="136"/>
      <c r="L38" s="136"/>
      <c r="M38" s="136"/>
      <c r="N38" s="136"/>
      <c r="O38" s="85"/>
    </row>
    <row r="39" spans="1:15" ht="15" customHeight="1">
      <c r="A39" s="85"/>
      <c r="B39" s="136"/>
      <c r="C39" s="136"/>
      <c r="D39" s="136"/>
      <c r="E39" s="136"/>
      <c r="F39" s="136"/>
      <c r="G39" s="136"/>
      <c r="H39" s="136"/>
      <c r="I39" s="136"/>
      <c r="J39" s="136"/>
      <c r="K39" s="136"/>
      <c r="L39" s="136"/>
      <c r="M39" s="136"/>
      <c r="N39" s="136"/>
      <c r="O39" s="85"/>
    </row>
    <row r="40" spans="1:15" ht="15" customHeight="1">
      <c r="A40" s="85"/>
      <c r="B40" s="136"/>
      <c r="C40" s="136"/>
      <c r="D40" s="136"/>
      <c r="E40" s="136"/>
      <c r="F40" s="136"/>
      <c r="G40" s="136"/>
      <c r="H40" s="136"/>
      <c r="I40" s="136"/>
      <c r="J40" s="136"/>
      <c r="K40" s="136"/>
      <c r="L40" s="136"/>
      <c r="M40" s="136"/>
      <c r="N40" s="136"/>
      <c r="O40" s="85"/>
    </row>
    <row r="41" spans="1:15" ht="15" customHeight="1">
      <c r="A41" s="85"/>
      <c r="B41" s="136"/>
      <c r="C41" s="136"/>
      <c r="D41" s="136"/>
      <c r="E41" s="136"/>
      <c r="F41" s="136"/>
      <c r="G41" s="136"/>
      <c r="H41" s="136"/>
      <c r="I41" s="136"/>
      <c r="J41" s="136"/>
      <c r="K41" s="136"/>
      <c r="L41" s="136"/>
      <c r="M41" s="136"/>
      <c r="N41" s="136"/>
      <c r="O41" s="85"/>
    </row>
    <row r="42" spans="1:15" ht="15" customHeight="1">
      <c r="A42" s="85"/>
      <c r="B42" s="136"/>
      <c r="C42" s="136"/>
      <c r="D42" s="136"/>
      <c r="E42" s="136"/>
      <c r="F42" s="136"/>
      <c r="G42" s="136"/>
      <c r="H42" s="136"/>
      <c r="I42" s="136"/>
      <c r="J42" s="136"/>
      <c r="K42" s="136"/>
      <c r="L42" s="136"/>
      <c r="M42" s="136"/>
      <c r="N42" s="136"/>
      <c r="O42" s="85"/>
    </row>
    <row r="43" spans="1:15" ht="15" customHeight="1">
      <c r="A43" s="85"/>
      <c r="B43" s="85"/>
      <c r="C43" s="85"/>
      <c r="D43" s="85"/>
      <c r="E43" s="85"/>
      <c r="F43" s="85"/>
      <c r="G43" s="85"/>
      <c r="H43" s="85"/>
      <c r="I43" s="85"/>
      <c r="J43" s="85"/>
      <c r="K43" s="85"/>
      <c r="L43" s="85"/>
      <c r="M43" s="85"/>
      <c r="N43" s="85"/>
      <c r="O43" s="85"/>
    </row>
    <row r="44" spans="1:15" ht="15" customHeight="1">
      <c r="A44" s="85"/>
      <c r="B44" s="517" t="s">
        <v>97</v>
      </c>
      <c r="C44" s="517"/>
      <c r="D44" s="517"/>
      <c r="E44" s="77"/>
      <c r="F44" s="77"/>
      <c r="G44" s="77"/>
      <c r="H44" s="77"/>
      <c r="I44" s="77"/>
      <c r="J44" s="77"/>
      <c r="K44" s="77"/>
      <c r="L44" s="517" t="s">
        <v>99</v>
      </c>
      <c r="M44" s="517"/>
      <c r="N44" s="517"/>
      <c r="O44" s="85"/>
    </row>
    <row r="45" spans="1:15">
      <c r="A45" s="85"/>
      <c r="B45" s="85"/>
      <c r="C45" s="85"/>
      <c r="D45" s="85"/>
      <c r="E45" s="85"/>
      <c r="F45" s="85"/>
      <c r="G45" s="85"/>
      <c r="H45" s="85"/>
      <c r="I45" s="85"/>
      <c r="J45" s="85"/>
      <c r="K45" s="85"/>
      <c r="L45" s="85"/>
      <c r="M45" s="85"/>
      <c r="N45" s="85"/>
      <c r="O45" s="85"/>
    </row>
    <row r="46" spans="1:15">
      <c r="A46" s="85"/>
      <c r="B46" s="85"/>
      <c r="C46" s="85"/>
      <c r="D46" s="85"/>
      <c r="E46" s="85"/>
      <c r="F46" s="85"/>
      <c r="G46" s="85"/>
      <c r="H46" s="85"/>
      <c r="I46" s="85"/>
      <c r="J46" s="85"/>
      <c r="K46" s="85"/>
      <c r="L46" s="85"/>
      <c r="M46" s="85"/>
      <c r="N46" s="85"/>
      <c r="O46" s="85"/>
    </row>
  </sheetData>
  <sheetProtection selectLockedCells="1"/>
  <mergeCells count="38">
    <mergeCell ref="A1:O1"/>
    <mergeCell ref="A2:O2"/>
    <mergeCell ref="A3:O3"/>
    <mergeCell ref="E6:I6"/>
    <mergeCell ref="E7:I7"/>
    <mergeCell ref="K7:M7"/>
    <mergeCell ref="M10:O10"/>
    <mergeCell ref="A12:L12"/>
    <mergeCell ref="M12:O12"/>
    <mergeCell ref="K30:M30"/>
    <mergeCell ref="A14:O14"/>
    <mergeCell ref="B21:D21"/>
    <mergeCell ref="L21:N21"/>
    <mergeCell ref="I11:L11"/>
    <mergeCell ref="M11:O11"/>
    <mergeCell ref="E11:H11"/>
    <mergeCell ref="E30:I30"/>
    <mergeCell ref="A23:O23"/>
    <mergeCell ref="A24:O24"/>
    <mergeCell ref="A25:O25"/>
    <mergeCell ref="A26:O26"/>
    <mergeCell ref="E29:I29"/>
    <mergeCell ref="E8:I8"/>
    <mergeCell ref="B11:D11"/>
    <mergeCell ref="B10:D10"/>
    <mergeCell ref="E10:H10"/>
    <mergeCell ref="I10:L10"/>
    <mergeCell ref="A36:O36"/>
    <mergeCell ref="B44:D44"/>
    <mergeCell ref="L44:N44"/>
    <mergeCell ref="B32:F32"/>
    <mergeCell ref="G32:K32"/>
    <mergeCell ref="L32:O32"/>
    <mergeCell ref="B33:F33"/>
    <mergeCell ref="L33:O33"/>
    <mergeCell ref="G33:K33"/>
    <mergeCell ref="G34:K34"/>
    <mergeCell ref="L34:O34"/>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sheetPr codeName="Sheet4">
    <tabColor rgb="FF7030A0"/>
  </sheetPr>
  <dimension ref="A1:W53"/>
  <sheetViews>
    <sheetView workbookViewId="0">
      <selection activeCell="W12" sqref="W12"/>
    </sheetView>
  </sheetViews>
  <sheetFormatPr defaultRowHeight="12.75"/>
  <cols>
    <col min="1" max="4" width="3.7109375" customWidth="1"/>
    <col min="5" max="23" width="4" customWidth="1"/>
  </cols>
  <sheetData>
    <row r="1" spans="1:23" ht="15.75">
      <c r="A1" s="393" t="s">
        <v>110</v>
      </c>
      <c r="B1" s="394"/>
      <c r="C1" s="394"/>
      <c r="D1" s="394"/>
      <c r="E1" s="394"/>
      <c r="F1" s="394"/>
      <c r="G1" s="394"/>
      <c r="H1" s="394"/>
      <c r="I1" s="394"/>
      <c r="J1" s="394"/>
      <c r="K1" s="394"/>
      <c r="L1" s="394"/>
      <c r="M1" s="394"/>
      <c r="N1" s="394"/>
      <c r="O1" s="394"/>
      <c r="P1" s="394"/>
      <c r="Q1" s="394"/>
      <c r="R1" s="394"/>
      <c r="S1" s="394"/>
      <c r="T1" s="394"/>
      <c r="U1" s="394"/>
      <c r="V1" s="394"/>
      <c r="W1" s="395"/>
    </row>
    <row r="2" spans="1:23" ht="16.5" thickBot="1">
      <c r="A2" s="396" t="s">
        <v>87</v>
      </c>
      <c r="B2" s="397"/>
      <c r="C2" s="397"/>
      <c r="D2" s="397"/>
      <c r="E2" s="397"/>
      <c r="F2" s="397"/>
      <c r="G2" s="397"/>
      <c r="H2" s="397"/>
      <c r="I2" s="397"/>
      <c r="J2" s="397"/>
      <c r="K2" s="397"/>
      <c r="L2" s="397"/>
      <c r="M2" s="397"/>
      <c r="N2" s="397"/>
      <c r="O2" s="397"/>
      <c r="P2" s="397"/>
      <c r="Q2" s="397"/>
      <c r="R2" s="397"/>
      <c r="S2" s="397"/>
      <c r="T2" s="397"/>
      <c r="U2" s="397"/>
      <c r="V2" s="397"/>
      <c r="W2" s="398"/>
    </row>
    <row r="3" spans="1:23" ht="14.25">
      <c r="A3" s="399" t="s">
        <v>111</v>
      </c>
      <c r="B3" s="400"/>
      <c r="C3" s="400"/>
      <c r="D3" s="401"/>
      <c r="E3" s="36">
        <f>Data!E5</f>
        <v>1</v>
      </c>
      <c r="F3" s="36">
        <f>Data!F5</f>
        <v>3</v>
      </c>
      <c r="G3" s="36">
        <f>Data!G5</f>
        <v>1</v>
      </c>
      <c r="H3" s="36">
        <f>Data!H5</f>
        <v>0</v>
      </c>
      <c r="I3" s="7"/>
      <c r="J3" s="7"/>
      <c r="K3" s="7"/>
      <c r="L3" s="7"/>
      <c r="M3" s="7"/>
      <c r="N3" s="7"/>
      <c r="O3" s="7"/>
      <c r="P3" s="77"/>
      <c r="Q3" s="87"/>
      <c r="R3" s="87"/>
      <c r="S3" s="87"/>
      <c r="T3" s="87"/>
      <c r="U3" s="87"/>
      <c r="V3" s="87"/>
      <c r="W3" s="88"/>
    </row>
    <row r="4" spans="1:23" ht="14.25">
      <c r="A4" s="402" t="s">
        <v>112</v>
      </c>
      <c r="B4" s="403"/>
      <c r="C4" s="403"/>
      <c r="D4" s="403"/>
      <c r="E4" s="89" t="str">
        <f>Data!U5</f>
        <v>STO, Mancherial</v>
      </c>
      <c r="F4" s="7"/>
      <c r="G4" s="7"/>
      <c r="H4" s="7"/>
      <c r="I4" s="7"/>
      <c r="J4" s="7"/>
      <c r="K4" s="90"/>
      <c r="L4" s="7"/>
      <c r="M4" s="7"/>
      <c r="N4" s="7"/>
      <c r="O4" s="7"/>
      <c r="P4" s="77"/>
      <c r="Q4" s="87"/>
      <c r="R4" s="87"/>
      <c r="S4" s="87"/>
      <c r="T4" s="87"/>
      <c r="U4" s="87"/>
      <c r="V4" s="87"/>
      <c r="W4" s="88"/>
    </row>
    <row r="5" spans="1:23" ht="14.25">
      <c r="A5" s="399" t="s">
        <v>113</v>
      </c>
      <c r="B5" s="400"/>
      <c r="C5" s="400"/>
      <c r="D5" s="401"/>
      <c r="E5" s="36">
        <f>Data!E4</f>
        <v>1</v>
      </c>
      <c r="F5" s="36">
        <f>Data!F4</f>
        <v>3</v>
      </c>
      <c r="G5" s="36">
        <f>Data!G4</f>
        <v>1</v>
      </c>
      <c r="H5" s="36">
        <f>Data!H4</f>
        <v>0</v>
      </c>
      <c r="I5" s="36">
        <f>Data!I4</f>
        <v>0</v>
      </c>
      <c r="J5" s="36">
        <f>Data!J4</f>
        <v>1</v>
      </c>
      <c r="K5" s="36">
        <f>Data!K4</f>
        <v>0</v>
      </c>
      <c r="L5" s="36">
        <f>Data!L4</f>
        <v>8</v>
      </c>
      <c r="M5" s="36">
        <f>Data!M4</f>
        <v>0</v>
      </c>
      <c r="N5" s="36">
        <f>Data!N4</f>
        <v>2</v>
      </c>
      <c r="O5" s="36">
        <f>Data!O4</f>
        <v>2</v>
      </c>
      <c r="P5" s="77"/>
      <c r="Q5" s="87"/>
      <c r="R5" s="87"/>
      <c r="S5" s="87"/>
      <c r="T5" s="87"/>
      <c r="U5" s="87"/>
      <c r="V5" s="87"/>
      <c r="W5" s="88"/>
    </row>
    <row r="6" spans="1:23" ht="14.25">
      <c r="A6" s="91" t="s">
        <v>88</v>
      </c>
      <c r="B6" s="87"/>
      <c r="C6" s="87"/>
      <c r="D6" s="92"/>
      <c r="E6" s="93" t="str">
        <f>Data!U3</f>
        <v>HEAD MASTER</v>
      </c>
      <c r="F6" s="77"/>
      <c r="G6" s="77"/>
      <c r="H6" s="77"/>
      <c r="I6" s="77"/>
      <c r="J6" s="77"/>
      <c r="K6" s="77"/>
      <c r="L6" s="77"/>
      <c r="M6" s="93" t="s">
        <v>89</v>
      </c>
      <c r="N6" s="77"/>
      <c r="O6" s="77"/>
      <c r="P6" s="77"/>
      <c r="Q6" s="94" t="str">
        <f>Data!U4</f>
        <v>Z.P.S.S.AKENAPALLI</v>
      </c>
      <c r="R6" s="95"/>
      <c r="S6" s="87"/>
      <c r="T6" s="87"/>
      <c r="U6" s="87"/>
      <c r="V6" s="87"/>
      <c r="W6" s="88"/>
    </row>
    <row r="7" spans="1:23" ht="14.25">
      <c r="A7" s="96" t="s">
        <v>115</v>
      </c>
      <c r="B7" s="87"/>
      <c r="C7" s="87"/>
      <c r="D7" s="87"/>
      <c r="E7" s="36">
        <f>Data!E6</f>
        <v>0</v>
      </c>
      <c r="F7" s="36">
        <f>Data!F6</f>
        <v>1</v>
      </c>
      <c r="G7" s="36">
        <f>Data!G6</f>
        <v>2</v>
      </c>
      <c r="H7" s="36">
        <f>Data!H6</f>
        <v>4</v>
      </c>
      <c r="I7" s="97"/>
      <c r="J7" s="97"/>
      <c r="L7" s="95"/>
      <c r="M7" s="93" t="s">
        <v>116</v>
      </c>
      <c r="N7" s="87"/>
      <c r="P7" s="95"/>
      <c r="Q7" s="30" t="str">
        <f>Data!U6</f>
        <v>SBH MANCHERIAL</v>
      </c>
      <c r="R7" s="87"/>
      <c r="S7" s="87"/>
      <c r="T7" s="87"/>
      <c r="U7" s="87"/>
      <c r="V7" s="87"/>
      <c r="W7" s="88"/>
    </row>
    <row r="8" spans="1:23" ht="14.25">
      <c r="A8" s="98" t="s">
        <v>117</v>
      </c>
      <c r="B8" s="87"/>
      <c r="C8" s="87"/>
      <c r="D8" s="87"/>
      <c r="E8" s="99">
        <f>'APTC-47 (2)'!E15</f>
        <v>2</v>
      </c>
      <c r="F8" s="99">
        <f>'APTC-47 (2)'!F15</f>
        <v>0</v>
      </c>
      <c r="G8" s="99">
        <f>'APTC-47 (2)'!G15</f>
        <v>4</v>
      </c>
      <c r="H8" s="99">
        <f>'APTC-47 (2)'!H15</f>
        <v>9</v>
      </c>
      <c r="I8" s="169"/>
      <c r="J8" s="99">
        <f>'APTC-47 (2)'!E17</f>
        <v>0</v>
      </c>
      <c r="K8" s="99">
        <f>'APTC-47 (2)'!F17</f>
        <v>3</v>
      </c>
      <c r="L8" s="169"/>
      <c r="M8" s="99">
        <f>'APTC-47 (2)'!E19</f>
        <v>1</v>
      </c>
      <c r="N8" s="99">
        <f>'APTC-47 (2)'!F19</f>
        <v>0</v>
      </c>
      <c r="O8" s="99">
        <f>'APTC-47 (2)'!G19</f>
        <v>4</v>
      </c>
      <c r="P8" s="169"/>
      <c r="Q8" s="99"/>
      <c r="R8" s="99"/>
      <c r="S8" s="87"/>
      <c r="T8" s="87"/>
      <c r="U8" s="87"/>
      <c r="V8" s="87"/>
      <c r="W8" s="88"/>
    </row>
    <row r="9" spans="1:23" ht="14.25">
      <c r="A9" s="101"/>
      <c r="B9" s="87"/>
      <c r="C9" s="87"/>
      <c r="D9" s="87"/>
      <c r="E9" s="392" t="s">
        <v>90</v>
      </c>
      <c r="F9" s="392"/>
      <c r="G9" s="392"/>
      <c r="H9" s="102"/>
      <c r="I9" s="103"/>
      <c r="J9" s="392" t="s">
        <v>91</v>
      </c>
      <c r="K9" s="392"/>
      <c r="L9" s="103"/>
      <c r="M9" s="392" t="s">
        <v>92</v>
      </c>
      <c r="N9" s="392"/>
      <c r="O9" s="392"/>
      <c r="P9" s="103"/>
      <c r="Q9" s="392" t="s">
        <v>93</v>
      </c>
      <c r="R9" s="392"/>
      <c r="S9" s="87"/>
      <c r="T9" s="87"/>
      <c r="U9" s="87"/>
      <c r="V9" s="87"/>
      <c r="W9" s="88"/>
    </row>
    <row r="10" spans="1:23" ht="14.25">
      <c r="A10" s="101"/>
      <c r="B10" s="87"/>
      <c r="C10" s="87"/>
      <c r="D10" s="87"/>
      <c r="E10" s="95"/>
      <c r="F10" s="95"/>
      <c r="G10" s="99">
        <f>'APTC-47 (2)'!E23</f>
        <v>0</v>
      </c>
      <c r="H10" s="99">
        <f>'APTC-47 (2)'!F23</f>
        <v>8</v>
      </c>
      <c r="I10" s="95"/>
      <c r="J10" s="99">
        <f>'APTC-47 (2)'!E25</f>
        <v>4</v>
      </c>
      <c r="K10" s="99">
        <f>'APTC-47 (2)'!F25</f>
        <v>5</v>
      </c>
      <c r="L10" s="99">
        <f>'APTC-47 (2)'!G25</f>
        <v>0</v>
      </c>
      <c r="M10" s="95"/>
      <c r="N10" s="99"/>
      <c r="O10" s="99"/>
      <c r="P10" s="99"/>
      <c r="Q10" s="95"/>
      <c r="R10" s="45"/>
      <c r="S10" s="87"/>
      <c r="T10" s="87"/>
      <c r="U10" s="87"/>
      <c r="V10" s="87"/>
      <c r="W10" s="88"/>
    </row>
    <row r="11" spans="1:23" ht="14.25">
      <c r="A11" s="101"/>
      <c r="B11" s="87"/>
      <c r="C11" s="87"/>
      <c r="D11" s="87"/>
      <c r="E11" s="95"/>
      <c r="F11" s="95"/>
      <c r="G11" s="392" t="s">
        <v>94</v>
      </c>
      <c r="H11" s="392"/>
      <c r="I11" s="95"/>
      <c r="J11" s="392" t="s">
        <v>95</v>
      </c>
      <c r="K11" s="392"/>
      <c r="L11" s="392"/>
      <c r="M11" s="103"/>
      <c r="N11" s="392" t="s">
        <v>118</v>
      </c>
      <c r="O11" s="392"/>
      <c r="P11" s="392"/>
      <c r="Q11" s="103"/>
      <c r="R11" s="87"/>
      <c r="S11" s="87"/>
      <c r="T11" s="87"/>
      <c r="U11" s="87"/>
      <c r="V11" s="87"/>
      <c r="W11" s="88"/>
    </row>
    <row r="12" spans="1:23" ht="24" customHeight="1">
      <c r="A12" s="385" t="s">
        <v>119</v>
      </c>
      <c r="B12" s="386"/>
      <c r="C12" s="386"/>
      <c r="D12" s="387"/>
      <c r="E12" s="99" t="s">
        <v>35</v>
      </c>
      <c r="F12" s="95"/>
      <c r="G12" s="368" t="s">
        <v>120</v>
      </c>
      <c r="H12" s="368"/>
      <c r="I12" s="368"/>
      <c r="J12" s="368"/>
      <c r="K12" s="99" t="s">
        <v>37</v>
      </c>
      <c r="L12" s="95"/>
      <c r="M12" s="388" t="s">
        <v>121</v>
      </c>
      <c r="N12" s="388"/>
      <c r="O12" s="388"/>
      <c r="P12" s="388"/>
      <c r="Q12" s="388"/>
      <c r="R12" s="389"/>
      <c r="S12" s="104">
        <f>E8</f>
        <v>2</v>
      </c>
      <c r="T12" s="104">
        <v>2</v>
      </c>
      <c r="U12" s="104">
        <v>0</v>
      </c>
      <c r="V12" s="104">
        <v>2</v>
      </c>
      <c r="W12" s="88"/>
    </row>
    <row r="13" spans="1:23" ht="14.25">
      <c r="A13" s="101" t="s">
        <v>122</v>
      </c>
      <c r="B13" s="87"/>
      <c r="C13" s="87"/>
      <c r="D13" s="370">
        <f>'APTC-47 (2)'!H42</f>
        <v>6070</v>
      </c>
      <c r="E13" s="370"/>
      <c r="F13" s="370"/>
      <c r="G13" s="370"/>
      <c r="H13" s="106" t="s">
        <v>123</v>
      </c>
      <c r="I13" s="87"/>
      <c r="J13" s="87"/>
      <c r="K13" s="87"/>
      <c r="L13" s="371">
        <f>'APTC-47 (2)'!H43</f>
        <v>0</v>
      </c>
      <c r="M13" s="371"/>
      <c r="N13" s="371"/>
      <c r="O13" s="105" t="s">
        <v>124</v>
      </c>
      <c r="P13" s="107"/>
      <c r="Q13" s="370">
        <f>D13-L13</f>
        <v>6070</v>
      </c>
      <c r="R13" s="370"/>
      <c r="S13" s="370"/>
      <c r="T13" s="370"/>
      <c r="U13" s="370"/>
      <c r="V13" s="370"/>
      <c r="W13" s="88"/>
    </row>
    <row r="14" spans="1:23" ht="14.25">
      <c r="A14" s="108"/>
      <c r="B14" s="87"/>
      <c r="C14" s="377" t="str">
        <f>'APTC-47 (2)'!B46</f>
        <v xml:space="preserve">       Six  Thousand  Seventy </v>
      </c>
      <c r="D14" s="377"/>
      <c r="E14" s="377"/>
      <c r="F14" s="377"/>
      <c r="G14" s="377"/>
      <c r="H14" s="377"/>
      <c r="I14" s="377"/>
      <c r="J14" s="377"/>
      <c r="K14" s="377"/>
      <c r="L14" s="377"/>
      <c r="M14" s="377"/>
      <c r="N14" s="377"/>
      <c r="O14" s="377"/>
      <c r="P14" s="377"/>
      <c r="Q14" s="377"/>
      <c r="R14" s="377"/>
      <c r="S14" s="377"/>
      <c r="T14" s="377"/>
      <c r="U14" s="377"/>
      <c r="V14" s="95"/>
      <c r="W14" s="109"/>
    </row>
    <row r="15" spans="1:23" ht="14.25">
      <c r="A15" s="101" t="s">
        <v>125</v>
      </c>
      <c r="B15" s="87"/>
      <c r="C15" s="87"/>
      <c r="D15" s="87"/>
      <c r="E15" s="87"/>
      <c r="F15" s="87"/>
      <c r="G15" s="87"/>
      <c r="H15" s="87"/>
      <c r="I15" s="87"/>
      <c r="J15" s="87"/>
      <c r="K15" s="87"/>
      <c r="L15" s="87"/>
      <c r="M15" s="87"/>
      <c r="N15" s="110" t="s">
        <v>96</v>
      </c>
      <c r="O15" s="87"/>
      <c r="P15" s="87"/>
      <c r="Q15" s="77"/>
      <c r="R15" s="87"/>
      <c r="S15" s="87"/>
      <c r="T15" s="87"/>
      <c r="U15" s="87"/>
      <c r="V15" s="87"/>
      <c r="W15" s="88"/>
    </row>
    <row r="16" spans="1:23" ht="14.25">
      <c r="A16" s="101" t="s">
        <v>126</v>
      </c>
      <c r="B16" s="87"/>
      <c r="C16" s="87"/>
      <c r="D16" s="87"/>
      <c r="E16" s="87"/>
      <c r="F16" s="87"/>
      <c r="G16" s="87"/>
      <c r="H16" s="87"/>
      <c r="I16" s="87"/>
      <c r="J16" s="87"/>
      <c r="K16" s="87"/>
      <c r="L16" s="87"/>
      <c r="M16" s="87"/>
      <c r="N16" s="87"/>
      <c r="O16" s="87"/>
      <c r="P16" s="87"/>
      <c r="Q16" s="45"/>
      <c r="R16" s="87"/>
      <c r="S16" s="87"/>
      <c r="T16" s="87"/>
      <c r="U16" s="87"/>
      <c r="V16" s="87"/>
      <c r="W16" s="88"/>
    </row>
    <row r="17" spans="1:23" ht="14.25">
      <c r="A17" s="101" t="s">
        <v>127</v>
      </c>
      <c r="B17" s="87"/>
      <c r="C17" s="87"/>
      <c r="D17" s="87"/>
      <c r="E17" s="87"/>
      <c r="F17" s="87"/>
      <c r="G17" s="111"/>
      <c r="H17" s="87"/>
      <c r="I17" s="87" t="s">
        <v>128</v>
      </c>
      <c r="J17" s="87"/>
      <c r="K17" s="87"/>
      <c r="L17" s="87"/>
      <c r="M17" s="87"/>
      <c r="N17" s="87"/>
      <c r="O17" s="87"/>
      <c r="P17" s="87"/>
      <c r="Q17" s="45"/>
      <c r="R17" s="87"/>
      <c r="S17" s="87"/>
      <c r="T17" s="87"/>
      <c r="U17" s="87"/>
      <c r="V17" s="87"/>
      <c r="W17" s="88"/>
    </row>
    <row r="18" spans="1:23" ht="14.25">
      <c r="A18" s="101" t="s">
        <v>129</v>
      </c>
      <c r="B18" s="87"/>
      <c r="C18" s="87"/>
      <c r="D18" s="87"/>
      <c r="E18" s="87"/>
      <c r="F18" s="87"/>
      <c r="G18" s="87"/>
      <c r="H18" s="87"/>
      <c r="I18" s="87"/>
      <c r="J18" s="87"/>
      <c r="K18" s="87"/>
      <c r="L18" s="87"/>
      <c r="M18" s="87"/>
      <c r="N18" s="87"/>
      <c r="O18" s="87"/>
      <c r="P18" s="87"/>
      <c r="Q18" s="45"/>
      <c r="R18" s="87"/>
      <c r="S18" s="87"/>
      <c r="T18" s="87"/>
      <c r="U18" s="87"/>
      <c r="V18" s="87"/>
      <c r="W18" s="88"/>
    </row>
    <row r="19" spans="1:23" ht="14.25">
      <c r="A19" s="101"/>
      <c r="B19" s="87"/>
      <c r="C19" s="87"/>
      <c r="D19" s="87"/>
      <c r="E19" s="87"/>
      <c r="F19" s="87"/>
      <c r="G19" s="111"/>
      <c r="H19" s="87"/>
      <c r="I19" s="87" t="s">
        <v>130</v>
      </c>
      <c r="J19" s="87"/>
      <c r="K19" s="87"/>
      <c r="L19" s="87"/>
      <c r="M19" s="87"/>
      <c r="N19" s="87"/>
      <c r="O19" s="87"/>
      <c r="P19" s="87"/>
      <c r="Q19" s="45"/>
      <c r="R19" s="87"/>
      <c r="S19" s="87"/>
      <c r="T19" s="87"/>
      <c r="U19" s="87"/>
      <c r="V19" s="87"/>
      <c r="W19" s="88"/>
    </row>
    <row r="20" spans="1:23" ht="14.25">
      <c r="A20" s="101"/>
      <c r="B20" s="87"/>
      <c r="C20" s="87"/>
      <c r="D20" s="87"/>
      <c r="E20" s="87"/>
      <c r="F20" s="87"/>
      <c r="G20" s="111"/>
      <c r="H20" s="87"/>
      <c r="I20" s="87"/>
      <c r="J20" s="87"/>
      <c r="K20" s="87"/>
      <c r="L20" s="87"/>
      <c r="M20" s="87"/>
      <c r="N20" s="87"/>
      <c r="O20" s="87"/>
      <c r="P20" s="87"/>
      <c r="Q20" s="45"/>
      <c r="R20" s="87"/>
      <c r="S20" s="87"/>
      <c r="T20" s="87"/>
      <c r="U20" s="87"/>
      <c r="V20" s="87"/>
      <c r="W20" s="88"/>
    </row>
    <row r="21" spans="1:23" ht="14.25">
      <c r="A21" s="101"/>
      <c r="B21" s="87"/>
      <c r="C21" s="87"/>
      <c r="D21" s="87"/>
      <c r="E21" s="87"/>
      <c r="F21" s="87"/>
      <c r="G21" s="87"/>
      <c r="H21" s="87"/>
      <c r="I21" s="87"/>
      <c r="J21" s="87"/>
      <c r="K21" s="87"/>
      <c r="L21" s="87"/>
      <c r="M21" s="87"/>
      <c r="N21" s="87"/>
      <c r="O21" s="87"/>
      <c r="P21" s="87"/>
      <c r="Q21" s="45"/>
      <c r="R21" s="87"/>
      <c r="S21" s="87"/>
      <c r="T21" s="87"/>
      <c r="U21" s="87"/>
      <c r="V21" s="87"/>
      <c r="W21" s="88"/>
    </row>
    <row r="22" spans="1:23" ht="14.25">
      <c r="A22" s="101"/>
      <c r="B22" s="111"/>
      <c r="C22" s="87" t="s">
        <v>97</v>
      </c>
      <c r="D22" s="87"/>
      <c r="E22" s="87"/>
      <c r="F22" s="87"/>
      <c r="G22" s="87"/>
      <c r="H22" s="87"/>
      <c r="I22" s="111"/>
      <c r="J22" s="111"/>
      <c r="K22" s="372" t="s">
        <v>98</v>
      </c>
      <c r="L22" s="372"/>
      <c r="M22" s="372"/>
      <c r="N22" s="112"/>
      <c r="O22" s="87"/>
      <c r="P22" s="111"/>
      <c r="Q22" s="45"/>
      <c r="R22" s="87" t="s">
        <v>99</v>
      </c>
      <c r="S22" s="87"/>
      <c r="T22" s="87"/>
      <c r="U22" s="87"/>
      <c r="V22" s="87"/>
      <c r="W22" s="88"/>
    </row>
    <row r="23" spans="1:23" ht="14.25">
      <c r="A23" s="101"/>
      <c r="B23" s="87"/>
      <c r="C23" s="87"/>
      <c r="D23" s="87"/>
      <c r="E23" s="87"/>
      <c r="F23" s="87"/>
      <c r="G23" s="87"/>
      <c r="H23" s="87"/>
      <c r="I23" s="87"/>
      <c r="J23" s="87"/>
      <c r="K23" s="87"/>
      <c r="L23" s="87"/>
      <c r="M23" s="87"/>
      <c r="N23" s="87"/>
      <c r="O23" s="87"/>
      <c r="P23" s="87"/>
      <c r="Q23" s="45"/>
      <c r="R23" s="87"/>
      <c r="S23" s="87"/>
      <c r="T23" s="87"/>
      <c r="U23" s="87"/>
      <c r="V23" s="87"/>
      <c r="W23" s="88"/>
    </row>
    <row r="24" spans="1:23" ht="14.25">
      <c r="A24" s="101"/>
      <c r="B24" s="87"/>
      <c r="C24" s="87"/>
      <c r="D24" s="87"/>
      <c r="E24" s="87"/>
      <c r="F24" s="87"/>
      <c r="G24" s="87"/>
      <c r="H24" s="87"/>
      <c r="I24" s="87"/>
      <c r="J24" s="87"/>
      <c r="K24" s="87"/>
      <c r="L24" s="87"/>
      <c r="M24" s="87"/>
      <c r="N24" s="87"/>
      <c r="O24" s="87"/>
      <c r="P24" s="87"/>
      <c r="Q24" s="45"/>
      <c r="R24" s="87"/>
      <c r="S24" s="87"/>
      <c r="T24" s="87"/>
      <c r="U24" s="87"/>
      <c r="V24" s="87"/>
      <c r="W24" s="88"/>
    </row>
    <row r="25" spans="1:23" ht="14.25">
      <c r="A25" s="101"/>
      <c r="B25" s="87"/>
      <c r="C25" s="87"/>
      <c r="D25" s="87"/>
      <c r="E25" s="87"/>
      <c r="F25" s="87"/>
      <c r="G25" s="87"/>
      <c r="H25" s="87"/>
      <c r="I25" s="87"/>
      <c r="J25" s="87"/>
      <c r="K25" s="87"/>
      <c r="L25" s="87"/>
      <c r="M25" s="87"/>
      <c r="N25" s="87"/>
      <c r="O25" s="87"/>
      <c r="P25" s="87"/>
      <c r="Q25" s="45"/>
      <c r="R25" s="87"/>
      <c r="S25" s="87"/>
      <c r="T25" s="87"/>
      <c r="U25" s="87"/>
      <c r="V25" s="87"/>
      <c r="W25" s="88"/>
    </row>
    <row r="26" spans="1:23" ht="14.25">
      <c r="A26" s="101"/>
      <c r="B26" s="87"/>
      <c r="C26" s="87"/>
      <c r="D26" s="87"/>
      <c r="E26" s="87"/>
      <c r="F26" s="87"/>
      <c r="G26" s="87"/>
      <c r="H26" s="87"/>
      <c r="I26" s="87"/>
      <c r="J26" s="113" t="s">
        <v>97</v>
      </c>
      <c r="K26" s="111"/>
      <c r="L26" s="87"/>
      <c r="M26" s="87"/>
      <c r="N26" s="87"/>
      <c r="O26" s="87"/>
      <c r="P26" s="87"/>
      <c r="Q26" s="45"/>
      <c r="R26" s="87"/>
      <c r="S26" s="87"/>
      <c r="T26" s="87"/>
      <c r="U26" s="87"/>
      <c r="V26" s="87"/>
      <c r="W26" s="88"/>
    </row>
    <row r="27" spans="1:23" ht="15" thickBot="1">
      <c r="A27" s="114"/>
      <c r="B27" s="115"/>
      <c r="C27" s="115"/>
      <c r="D27" s="115"/>
      <c r="E27" s="115"/>
      <c r="F27" s="115"/>
      <c r="G27" s="115"/>
      <c r="H27" s="115"/>
      <c r="I27" s="115"/>
      <c r="J27" s="115"/>
      <c r="K27" s="115"/>
      <c r="L27" s="115"/>
      <c r="M27" s="115"/>
      <c r="N27" s="115"/>
      <c r="O27" s="115"/>
      <c r="P27" s="115"/>
      <c r="Q27" s="73"/>
      <c r="R27" s="115"/>
      <c r="S27" s="115"/>
      <c r="T27" s="115"/>
      <c r="U27" s="115"/>
      <c r="V27" s="115"/>
      <c r="W27" s="116"/>
    </row>
    <row r="28" spans="1:23" ht="15" thickBot="1">
      <c r="A28" s="87"/>
      <c r="B28" s="87"/>
      <c r="C28" s="87"/>
      <c r="D28" s="87"/>
      <c r="E28" s="87"/>
      <c r="F28" s="87"/>
      <c r="G28" s="87"/>
      <c r="H28" s="87"/>
      <c r="I28" s="87"/>
      <c r="J28" s="87"/>
      <c r="K28" s="87"/>
      <c r="L28" s="87"/>
      <c r="M28" s="87"/>
      <c r="N28" s="87"/>
      <c r="O28" s="87"/>
      <c r="P28" s="87"/>
      <c r="Q28" s="45"/>
      <c r="R28" s="87"/>
      <c r="S28" s="87"/>
      <c r="T28" s="87"/>
      <c r="U28" s="87"/>
      <c r="V28" s="87"/>
      <c r="W28" s="87"/>
    </row>
    <row r="29" spans="1:23" ht="18">
      <c r="A29" s="373" t="s">
        <v>131</v>
      </c>
      <c r="B29" s="374"/>
      <c r="C29" s="374"/>
      <c r="D29" s="374"/>
      <c r="E29" s="374"/>
      <c r="F29" s="374"/>
      <c r="G29" s="374"/>
      <c r="H29" s="374"/>
      <c r="I29" s="374"/>
      <c r="J29" s="374"/>
      <c r="K29" s="374"/>
      <c r="L29" s="374"/>
      <c r="M29" s="374"/>
      <c r="N29" s="374"/>
      <c r="O29" s="374"/>
      <c r="P29" s="374"/>
      <c r="Q29" s="374"/>
      <c r="R29" s="374"/>
      <c r="S29" s="374"/>
      <c r="T29" s="374"/>
      <c r="U29" s="374"/>
      <c r="V29" s="374"/>
      <c r="W29" s="375"/>
    </row>
    <row r="30" spans="1:23" ht="13.5" thickBot="1">
      <c r="A30" s="382" t="s">
        <v>132</v>
      </c>
      <c r="B30" s="383"/>
      <c r="C30" s="383"/>
      <c r="D30" s="383"/>
      <c r="E30" s="383"/>
      <c r="F30" s="383"/>
      <c r="G30" s="383"/>
      <c r="H30" s="383"/>
      <c r="I30" s="383"/>
      <c r="J30" s="383"/>
      <c r="K30" s="383"/>
      <c r="L30" s="383"/>
      <c r="M30" s="383"/>
      <c r="N30" s="383"/>
      <c r="O30" s="383"/>
      <c r="P30" s="383"/>
      <c r="Q30" s="383"/>
      <c r="R30" s="383"/>
      <c r="S30" s="383"/>
      <c r="T30" s="383"/>
      <c r="U30" s="383"/>
      <c r="V30" s="383"/>
      <c r="W30" s="384"/>
    </row>
    <row r="31" spans="1:23" ht="14.25">
      <c r="A31" s="98"/>
      <c r="B31" s="94"/>
      <c r="C31" s="94"/>
      <c r="D31" s="94"/>
      <c r="E31" s="94"/>
      <c r="F31" s="94"/>
      <c r="G31" s="94"/>
      <c r="H31" s="77"/>
      <c r="I31" s="77"/>
      <c r="J31" s="77"/>
      <c r="K31" s="94"/>
      <c r="L31" s="94"/>
      <c r="M31" s="94"/>
      <c r="N31" s="94"/>
      <c r="O31" s="94"/>
      <c r="P31" s="94"/>
      <c r="Q31" s="94"/>
      <c r="R31" s="95"/>
      <c r="S31" s="95"/>
      <c r="T31" s="95"/>
      <c r="U31" s="95"/>
      <c r="V31" s="95"/>
      <c r="W31" s="117"/>
    </row>
    <row r="32" spans="1:23" ht="15">
      <c r="A32" s="98" t="s">
        <v>113</v>
      </c>
      <c r="B32" s="76"/>
      <c r="C32" s="76"/>
      <c r="D32" s="74">
        <f>E5</f>
        <v>1</v>
      </c>
      <c r="E32" s="74">
        <f t="shared" ref="E32:N32" si="0">F5</f>
        <v>3</v>
      </c>
      <c r="F32" s="74">
        <f t="shared" si="0"/>
        <v>1</v>
      </c>
      <c r="G32" s="74">
        <f t="shared" si="0"/>
        <v>0</v>
      </c>
      <c r="H32" s="74">
        <f t="shared" si="0"/>
        <v>0</v>
      </c>
      <c r="I32" s="74">
        <f t="shared" si="0"/>
        <v>1</v>
      </c>
      <c r="J32" s="74">
        <f t="shared" si="0"/>
        <v>0</v>
      </c>
      <c r="K32" s="74">
        <f t="shared" si="0"/>
        <v>8</v>
      </c>
      <c r="L32" s="74">
        <f t="shared" si="0"/>
        <v>0</v>
      </c>
      <c r="M32" s="74">
        <f t="shared" si="0"/>
        <v>2</v>
      </c>
      <c r="N32" s="74">
        <f t="shared" si="0"/>
        <v>2</v>
      </c>
      <c r="O32" s="30" t="s">
        <v>168</v>
      </c>
      <c r="P32" s="95"/>
      <c r="Q32" s="76"/>
      <c r="R32" s="95"/>
      <c r="S32" s="99">
        <f>E3</f>
        <v>1</v>
      </c>
      <c r="T32" s="99">
        <f>F3</f>
        <v>3</v>
      </c>
      <c r="U32" s="99">
        <f>G3</f>
        <v>1</v>
      </c>
      <c r="V32" s="99">
        <f>H3</f>
        <v>0</v>
      </c>
      <c r="W32" s="117"/>
    </row>
    <row r="33" spans="1:23" ht="14.25">
      <c r="A33" s="98" t="s">
        <v>88</v>
      </c>
      <c r="B33" s="77"/>
      <c r="C33" s="94"/>
      <c r="D33" s="94"/>
      <c r="E33" s="118" t="str">
        <f>E6</f>
        <v>HEAD MASTER</v>
      </c>
      <c r="F33" s="94"/>
      <c r="G33" s="94"/>
      <c r="H33" s="94"/>
      <c r="I33" s="94"/>
      <c r="J33" s="94"/>
      <c r="K33" s="95"/>
      <c r="L33" s="119"/>
      <c r="M33" s="120"/>
      <c r="N33" s="95"/>
      <c r="O33" s="30" t="s">
        <v>169</v>
      </c>
      <c r="P33" s="95"/>
      <c r="Q33" s="94"/>
      <c r="R33" s="95"/>
      <c r="S33" s="145" t="str">
        <f>E4</f>
        <v>STO, Mancherial</v>
      </c>
      <c r="T33" s="95"/>
      <c r="U33" s="95"/>
      <c r="V33" s="95"/>
      <c r="W33" s="117"/>
    </row>
    <row r="34" spans="1:23" ht="14.25">
      <c r="A34" s="98"/>
      <c r="B34" s="77"/>
      <c r="C34" s="94"/>
      <c r="D34" s="94"/>
      <c r="E34" s="118"/>
      <c r="F34" s="94"/>
      <c r="G34" s="94"/>
      <c r="H34" s="94"/>
      <c r="I34" s="94"/>
      <c r="J34" s="94"/>
      <c r="K34" s="95"/>
      <c r="L34" s="119"/>
      <c r="M34" s="120"/>
      <c r="N34" s="95"/>
      <c r="O34" s="30"/>
      <c r="P34" s="95"/>
      <c r="Q34" s="94"/>
      <c r="R34" s="95"/>
      <c r="S34" s="121"/>
      <c r="T34" s="95"/>
      <c r="U34" s="95"/>
      <c r="V34" s="95"/>
      <c r="W34" s="117"/>
    </row>
    <row r="35" spans="1:23" ht="14.25">
      <c r="A35" s="122" t="s">
        <v>4</v>
      </c>
      <c r="B35" s="77"/>
      <c r="C35" s="77"/>
      <c r="D35" s="77"/>
      <c r="E35" s="77"/>
      <c r="F35" s="77"/>
      <c r="G35" s="77"/>
      <c r="H35" s="77"/>
      <c r="I35" s="77"/>
      <c r="J35" s="77"/>
      <c r="K35" s="77"/>
      <c r="L35" s="77"/>
      <c r="M35" s="77"/>
      <c r="N35" s="77"/>
      <c r="O35" s="77"/>
      <c r="P35" s="77"/>
      <c r="Q35" s="77"/>
      <c r="R35" s="95"/>
      <c r="S35" s="95"/>
      <c r="T35" s="95"/>
      <c r="U35" s="95"/>
      <c r="V35" s="95"/>
      <c r="W35" s="117"/>
    </row>
    <row r="36" spans="1:23" ht="14.25">
      <c r="A36" s="122" t="s">
        <v>133</v>
      </c>
      <c r="B36" s="77"/>
      <c r="C36" s="77"/>
      <c r="D36" s="77"/>
      <c r="E36" s="77"/>
      <c r="F36" s="77"/>
      <c r="G36" s="77"/>
      <c r="H36" s="77"/>
      <c r="I36" s="77"/>
      <c r="J36" s="77"/>
      <c r="K36" s="77"/>
      <c r="L36" s="77"/>
      <c r="M36" s="77"/>
      <c r="N36" s="77"/>
      <c r="O36" s="77"/>
      <c r="P36" s="77"/>
      <c r="Q36" s="77"/>
      <c r="R36" s="95"/>
      <c r="S36" s="95"/>
      <c r="T36" s="95"/>
      <c r="U36" s="95"/>
      <c r="V36" s="95"/>
      <c r="W36" s="117"/>
    </row>
    <row r="37" spans="1:23" ht="14.25">
      <c r="A37" s="390" t="str">
        <f>Q7</f>
        <v>SBH MANCHERIAL</v>
      </c>
      <c r="B37" s="391"/>
      <c r="C37" s="391"/>
      <c r="D37" s="391"/>
      <c r="E37" s="391"/>
      <c r="F37" s="391"/>
      <c r="G37" s="391"/>
      <c r="H37" s="77"/>
      <c r="I37" s="77"/>
      <c r="J37" s="77"/>
      <c r="K37" s="77"/>
      <c r="L37" s="77"/>
      <c r="M37" s="77"/>
      <c r="N37" s="77"/>
      <c r="O37" s="77"/>
      <c r="P37" s="77"/>
      <c r="Q37" s="77"/>
      <c r="R37" s="95"/>
      <c r="S37" s="95"/>
      <c r="T37" s="95"/>
      <c r="U37" s="95"/>
      <c r="V37" s="95"/>
      <c r="W37" s="117"/>
    </row>
    <row r="38" spans="1:23" ht="14.25">
      <c r="A38" s="122"/>
      <c r="B38" s="94" t="s">
        <v>134</v>
      </c>
      <c r="C38" s="77"/>
      <c r="D38" s="77"/>
      <c r="E38" s="77"/>
      <c r="F38" s="77" t="s">
        <v>135</v>
      </c>
      <c r="G38" s="77"/>
      <c r="H38" s="77"/>
      <c r="I38" s="77" t="s">
        <v>136</v>
      </c>
      <c r="J38" s="77"/>
      <c r="K38" s="77"/>
      <c r="L38" s="77"/>
      <c r="M38" s="77" t="s">
        <v>137</v>
      </c>
      <c r="N38" s="77"/>
      <c r="O38" s="370">
        <f>Q13</f>
        <v>6070</v>
      </c>
      <c r="P38" s="370"/>
      <c r="Q38" s="370"/>
      <c r="R38" s="370"/>
      <c r="S38" s="370"/>
      <c r="T38" s="95"/>
      <c r="U38" s="95"/>
      <c r="V38" s="95"/>
      <c r="W38" s="117"/>
    </row>
    <row r="39" spans="1:23" ht="15">
      <c r="A39" s="108"/>
      <c r="B39" s="76"/>
      <c r="C39" s="76"/>
      <c r="D39" s="123" t="str">
        <f>C14</f>
        <v xml:space="preserve">       Six  Thousand  Seventy </v>
      </c>
      <c r="E39" s="95"/>
      <c r="F39" s="95"/>
      <c r="G39" s="95"/>
      <c r="H39" s="95"/>
      <c r="I39" s="95"/>
      <c r="J39" s="95"/>
      <c r="K39" s="95"/>
      <c r="L39" s="95"/>
      <c r="M39" s="95"/>
      <c r="N39" s="95"/>
      <c r="O39" s="95"/>
      <c r="P39" s="124"/>
      <c r="Q39" s="124"/>
      <c r="R39" s="95"/>
      <c r="S39" s="95"/>
      <c r="T39" s="95"/>
      <c r="U39" s="95"/>
      <c r="V39" s="95"/>
      <c r="W39" s="109"/>
    </row>
    <row r="40" spans="1:23" ht="14.25">
      <c r="A40" s="122" t="s">
        <v>138</v>
      </c>
      <c r="B40" s="77"/>
      <c r="C40" s="77"/>
      <c r="D40" s="77"/>
      <c r="E40" s="125"/>
      <c r="F40" s="125"/>
      <c r="G40" s="125"/>
      <c r="H40" s="125"/>
      <c r="I40" s="125"/>
      <c r="K40" s="125" t="s">
        <v>139</v>
      </c>
      <c r="L40" s="125"/>
      <c r="M40" s="125"/>
      <c r="N40" s="125"/>
      <c r="O40" s="125"/>
      <c r="P40" s="125"/>
      <c r="Q40" s="77"/>
      <c r="R40" s="95"/>
      <c r="S40" s="95"/>
      <c r="T40" s="95"/>
      <c r="U40" s="95"/>
      <c r="V40" s="95"/>
      <c r="W40" s="117"/>
    </row>
    <row r="41" spans="1:23" ht="14.25">
      <c r="A41" s="122" t="s">
        <v>140</v>
      </c>
      <c r="B41" s="77"/>
      <c r="C41" s="77"/>
      <c r="D41" s="77"/>
      <c r="E41" s="77"/>
      <c r="F41" s="77"/>
      <c r="G41" s="77"/>
      <c r="H41" s="77"/>
      <c r="I41" s="77"/>
      <c r="J41" s="77"/>
      <c r="K41" s="77"/>
      <c r="L41" s="77"/>
      <c r="M41" s="77"/>
      <c r="N41" s="77"/>
      <c r="O41" s="77"/>
      <c r="P41" s="77"/>
      <c r="Q41" s="77"/>
      <c r="R41" s="95"/>
      <c r="S41" s="95"/>
      <c r="T41" s="95"/>
      <c r="U41" s="95"/>
      <c r="V41" s="95"/>
      <c r="W41" s="117"/>
    </row>
    <row r="42" spans="1:23" ht="14.25">
      <c r="A42" s="122"/>
      <c r="B42" s="77"/>
      <c r="C42" s="77"/>
      <c r="D42" s="77"/>
      <c r="E42" s="77"/>
      <c r="F42" s="77"/>
      <c r="G42" s="77"/>
      <c r="H42" s="77"/>
      <c r="I42" s="77"/>
      <c r="J42" s="77"/>
      <c r="K42" s="77"/>
      <c r="L42" s="77"/>
      <c r="M42" s="77"/>
      <c r="N42" s="77"/>
      <c r="O42" s="77"/>
      <c r="P42" s="77"/>
      <c r="Q42" s="77"/>
      <c r="R42" s="95"/>
      <c r="S42" s="95"/>
      <c r="T42" s="95"/>
      <c r="U42" s="95"/>
      <c r="V42" s="95"/>
      <c r="W42" s="117"/>
    </row>
    <row r="43" spans="1:23" ht="14.25">
      <c r="A43" s="122"/>
      <c r="B43" s="77"/>
      <c r="C43" s="77"/>
      <c r="D43" s="77"/>
      <c r="E43" s="77"/>
      <c r="F43" s="77"/>
      <c r="G43" s="77"/>
      <c r="H43" s="77"/>
      <c r="I43" s="77"/>
      <c r="J43" s="77"/>
      <c r="K43" s="77"/>
      <c r="L43" s="77"/>
      <c r="M43" s="77"/>
      <c r="N43" s="77"/>
      <c r="O43" s="77"/>
      <c r="P43" s="77"/>
      <c r="Q43" s="77"/>
      <c r="R43" s="95"/>
      <c r="S43" s="95"/>
      <c r="T43" s="95"/>
      <c r="U43" s="95"/>
      <c r="V43" s="95"/>
      <c r="W43" s="117"/>
    </row>
    <row r="44" spans="1:23" ht="14.25">
      <c r="A44" s="122"/>
      <c r="B44" s="77"/>
      <c r="C44" s="77"/>
      <c r="D44" s="77"/>
      <c r="E44" s="77"/>
      <c r="F44" s="77"/>
      <c r="G44" s="77"/>
      <c r="H44" s="77"/>
      <c r="I44" s="77"/>
      <c r="J44" s="77"/>
      <c r="K44" s="77"/>
      <c r="L44" s="77"/>
      <c r="M44" s="77"/>
      <c r="N44" s="77"/>
      <c r="O44" s="77"/>
      <c r="P44" s="77"/>
      <c r="Q44" s="77"/>
      <c r="R44" s="95"/>
      <c r="S44" s="95"/>
      <c r="T44" s="95"/>
      <c r="U44" s="95"/>
      <c r="V44" s="95"/>
      <c r="W44" s="117"/>
    </row>
    <row r="45" spans="1:23" ht="14.25">
      <c r="A45" s="126"/>
      <c r="B45" s="77" t="s">
        <v>100</v>
      </c>
      <c r="C45" s="95"/>
      <c r="D45" s="77"/>
      <c r="E45" s="77"/>
      <c r="F45" s="77"/>
      <c r="G45" s="77"/>
      <c r="H45" s="77"/>
      <c r="I45" s="77"/>
      <c r="J45" s="77"/>
      <c r="K45" s="77"/>
      <c r="L45" s="77"/>
      <c r="M45" s="95"/>
      <c r="N45" s="77"/>
      <c r="O45" s="77"/>
      <c r="P45" s="77" t="s">
        <v>141</v>
      </c>
      <c r="Q45" s="77"/>
      <c r="R45" s="95"/>
      <c r="S45" s="95"/>
      <c r="T45" s="95"/>
      <c r="U45" s="95"/>
      <c r="V45" s="95"/>
      <c r="W45" s="117"/>
    </row>
    <row r="46" spans="1:23" ht="14.25">
      <c r="A46" s="122"/>
      <c r="B46" s="77"/>
      <c r="C46" s="77"/>
      <c r="D46" s="77"/>
      <c r="E46" s="77"/>
      <c r="F46" s="77"/>
      <c r="G46" s="77"/>
      <c r="H46" s="77"/>
      <c r="I46" s="77"/>
      <c r="J46" s="77"/>
      <c r="K46" s="77"/>
      <c r="L46" s="77"/>
      <c r="M46" s="77"/>
      <c r="N46" s="77"/>
      <c r="O46" s="77"/>
      <c r="P46" s="77"/>
      <c r="Q46" s="77"/>
      <c r="R46" s="95"/>
      <c r="S46" s="95"/>
      <c r="T46" s="95"/>
      <c r="U46" s="95"/>
      <c r="V46" s="95"/>
      <c r="W46" s="117"/>
    </row>
    <row r="47" spans="1:23" ht="14.25">
      <c r="A47" s="126"/>
      <c r="B47" s="77"/>
      <c r="C47" s="77" t="s">
        <v>142</v>
      </c>
      <c r="D47" s="95"/>
      <c r="E47" s="77"/>
      <c r="F47" s="77"/>
      <c r="G47" s="77"/>
      <c r="H47" s="77"/>
      <c r="I47" s="77"/>
      <c r="J47" s="77"/>
      <c r="K47" s="77"/>
      <c r="L47" s="77"/>
      <c r="M47" s="95"/>
      <c r="N47" s="77"/>
      <c r="O47" s="77"/>
      <c r="P47" s="77"/>
      <c r="Q47" s="77" t="s">
        <v>143</v>
      </c>
      <c r="R47" s="95"/>
      <c r="S47" s="95"/>
      <c r="T47" s="95"/>
      <c r="U47" s="95"/>
      <c r="V47" s="95"/>
      <c r="W47" s="117"/>
    </row>
    <row r="48" spans="1:23" ht="14.25">
      <c r="A48" s="122"/>
      <c r="B48" s="77"/>
      <c r="C48" s="77"/>
      <c r="D48" s="77"/>
      <c r="E48" s="77"/>
      <c r="F48" s="77"/>
      <c r="G48" s="77"/>
      <c r="H48" s="77"/>
      <c r="I48" s="77"/>
      <c r="J48" s="77"/>
      <c r="K48" s="77"/>
      <c r="L48" s="77"/>
      <c r="M48" s="77"/>
      <c r="N48" s="77"/>
      <c r="O48" s="77"/>
      <c r="P48" s="77"/>
      <c r="Q48" s="77"/>
      <c r="R48" s="95"/>
      <c r="S48" s="95"/>
      <c r="T48" s="95"/>
      <c r="U48" s="95"/>
      <c r="V48" s="95"/>
      <c r="W48" s="117"/>
    </row>
    <row r="49" spans="1:23" ht="14.25">
      <c r="A49" s="122"/>
      <c r="B49" s="77"/>
      <c r="C49" s="77"/>
      <c r="D49" s="77" t="s">
        <v>98</v>
      </c>
      <c r="E49" s="77"/>
      <c r="F49" s="77"/>
      <c r="G49" s="77"/>
      <c r="H49" s="77"/>
      <c r="I49" s="77"/>
      <c r="J49" s="77"/>
      <c r="K49" s="77"/>
      <c r="L49" s="77"/>
      <c r="M49" s="77"/>
      <c r="N49" s="77"/>
      <c r="O49" s="77"/>
      <c r="P49" s="77"/>
      <c r="Q49" s="77"/>
      <c r="R49" s="95"/>
      <c r="S49" s="95"/>
      <c r="T49" s="95"/>
      <c r="U49" s="95"/>
      <c r="V49" s="95"/>
      <c r="W49" s="117"/>
    </row>
    <row r="50" spans="1:23" ht="14.25">
      <c r="A50" s="122"/>
      <c r="B50" s="77"/>
      <c r="C50" s="77"/>
      <c r="D50" s="77"/>
      <c r="E50" s="77"/>
      <c r="F50" s="77"/>
      <c r="G50" s="77"/>
      <c r="H50" s="77"/>
      <c r="I50" s="77"/>
      <c r="J50" s="77"/>
      <c r="K50" s="77"/>
      <c r="L50" s="77"/>
      <c r="M50" s="77"/>
      <c r="N50" s="77"/>
      <c r="O50" s="77"/>
      <c r="P50" s="77"/>
      <c r="Q50" s="77"/>
      <c r="R50" s="95"/>
      <c r="S50" s="95"/>
      <c r="T50" s="95"/>
      <c r="U50" s="95"/>
      <c r="V50" s="95"/>
      <c r="W50" s="117"/>
    </row>
    <row r="51" spans="1:23" ht="14.25">
      <c r="A51" s="122"/>
      <c r="B51" s="77"/>
      <c r="C51" s="95"/>
      <c r="E51" s="77"/>
      <c r="F51" s="77"/>
      <c r="G51" s="77"/>
      <c r="H51" s="77"/>
      <c r="I51" s="77"/>
      <c r="J51" s="77"/>
      <c r="K51" s="77"/>
      <c r="L51" s="77"/>
      <c r="M51" s="95"/>
      <c r="N51" s="77"/>
      <c r="P51" s="127"/>
      <c r="Q51" s="127"/>
      <c r="R51" s="127"/>
      <c r="S51" s="127"/>
      <c r="T51" s="127"/>
      <c r="U51" s="127"/>
      <c r="V51" s="95"/>
      <c r="W51" s="117"/>
    </row>
    <row r="52" spans="1:23" ht="14.25">
      <c r="A52" s="122"/>
      <c r="B52" s="77"/>
      <c r="C52" s="77"/>
      <c r="D52" s="77"/>
      <c r="E52" s="77"/>
      <c r="F52" s="77"/>
      <c r="G52" s="77"/>
      <c r="H52" s="77"/>
      <c r="I52" s="77"/>
      <c r="J52" s="77"/>
      <c r="K52" s="77"/>
      <c r="L52" s="77"/>
      <c r="M52" s="77"/>
      <c r="N52" s="77"/>
      <c r="O52" s="368" t="s">
        <v>144</v>
      </c>
      <c r="P52" s="368"/>
      <c r="Q52" s="368"/>
      <c r="R52" s="368"/>
      <c r="S52" s="368"/>
      <c r="T52" s="368"/>
      <c r="U52" s="368"/>
      <c r="V52" s="368"/>
      <c r="W52" s="117"/>
    </row>
    <row r="53" spans="1:23" ht="15" thickBot="1">
      <c r="A53" s="128"/>
      <c r="B53" s="129" t="s">
        <v>145</v>
      </c>
      <c r="C53" s="129"/>
      <c r="D53" s="129"/>
      <c r="E53" s="129"/>
      <c r="F53" s="129"/>
      <c r="G53" s="129"/>
      <c r="H53" s="129"/>
      <c r="I53" s="129"/>
      <c r="J53" s="129"/>
      <c r="K53" s="129"/>
      <c r="L53" s="129"/>
      <c r="M53" s="129"/>
      <c r="N53" s="129"/>
      <c r="O53" s="369"/>
      <c r="P53" s="369"/>
      <c r="Q53" s="369"/>
      <c r="R53" s="369"/>
      <c r="S53" s="369"/>
      <c r="T53" s="369"/>
      <c r="U53" s="369"/>
      <c r="V53" s="369"/>
      <c r="W53" s="130"/>
    </row>
  </sheetData>
  <sheetProtection selectLockedCells="1"/>
  <mergeCells count="25">
    <mergeCell ref="A1:W1"/>
    <mergeCell ref="A2:W2"/>
    <mergeCell ref="A3:D3"/>
    <mergeCell ref="A4:D4"/>
    <mergeCell ref="A5:D5"/>
    <mergeCell ref="E9:G9"/>
    <mergeCell ref="J9:K9"/>
    <mergeCell ref="M9:O9"/>
    <mergeCell ref="Q9:R9"/>
    <mergeCell ref="G11:H11"/>
    <mergeCell ref="J11:L11"/>
    <mergeCell ref="N11:P11"/>
    <mergeCell ref="A12:D12"/>
    <mergeCell ref="G12:J12"/>
    <mergeCell ref="M12:R12"/>
    <mergeCell ref="A30:W30"/>
    <mergeCell ref="A37:G37"/>
    <mergeCell ref="O38:S38"/>
    <mergeCell ref="O52:V53"/>
    <mergeCell ref="D13:G13"/>
    <mergeCell ref="L13:N13"/>
    <mergeCell ref="Q13:V13"/>
    <mergeCell ref="C14:U14"/>
    <mergeCell ref="K22:M22"/>
    <mergeCell ref="A29:W29"/>
  </mergeCells>
  <pageMargins left="0.6" right="0.6" top="0.5" bottom="0.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Data</vt:lpstr>
      <vt:lpstr>Papertoken &amp; Form - 101</vt:lpstr>
      <vt:lpstr>APTC-47</vt:lpstr>
      <vt:lpstr>Worksheet</vt:lpstr>
      <vt:lpstr>Inner</vt:lpstr>
      <vt:lpstr>Budget</vt:lpstr>
      <vt:lpstr>Proceedings</vt:lpstr>
      <vt:lpstr>Annexure - l &amp; ll</vt:lpstr>
      <vt:lpstr>Papertoken &amp; Form - 101 (2)</vt:lpstr>
      <vt:lpstr>APTC-47 (2)</vt:lpstr>
      <vt:lpstr>Worksheet (2)</vt:lpstr>
      <vt:lpstr>Inner (2)</vt:lpstr>
      <vt:lpstr>Budget (2)</vt:lpstr>
      <vt:lpstr>Proceedings (2)</vt:lpstr>
      <vt:lpstr>CPS</vt:lpstr>
      <vt:lpstr>Annexure - l &amp; ll (3)</vt:lpstr>
      <vt:lpstr>ANNEXURE</vt:lpstr>
      <vt:lpstr>'Annexure - l &amp; ll'!Print_Area</vt:lpstr>
      <vt:lpstr>'Papertoken &amp; Form - 101'!Print_Area</vt:lpstr>
      <vt:lpstr>'Papertoken &amp; Form - 101 (2)'!Print_Area</vt:lpstr>
      <vt:lpstr>Worksheet!Print_Area</vt:lpstr>
      <vt:lpstr>'Worksheet (2)'!Print_Area</vt:lpstr>
    </vt:vector>
  </TitlesOfParts>
  <Company>SANNAMURI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 POOJITHA</dc:creator>
  <cp:lastModifiedBy>Suji</cp:lastModifiedBy>
  <cp:lastPrinted>2013-06-20T09:02:43Z</cp:lastPrinted>
  <dcterms:created xsi:type="dcterms:W3CDTF">2009-12-11T17:14:18Z</dcterms:created>
  <dcterms:modified xsi:type="dcterms:W3CDTF">2013-06-28T16:03:58Z</dcterms:modified>
</cp:coreProperties>
</file>